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OČET/07_úprava listopad/"/>
    </mc:Choice>
  </mc:AlternateContent>
  <xr:revisionPtr revIDLastSave="168" documentId="8_{602E4AEE-98A9-4F0A-85BA-A77D06A3FB0F}" xr6:coauthVersionLast="47" xr6:coauthVersionMax="47" xr10:uidLastSave="{E34E289F-BE0A-4A72-A644-D49677311C7D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OON!$A$6:$CL$281</definedName>
    <definedName name="_xlnm._FilterDatabase" localSheetId="0" hidden="1">ÚPRAVA!$A$6:$BD$279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42" i="10" l="1"/>
  <c r="DN36" i="10"/>
  <c r="DN35" i="10"/>
  <c r="DN128" i="10"/>
  <c r="DR60" i="10" l="1"/>
  <c r="DV7" i="10"/>
  <c r="AK277" i="11"/>
  <c r="AJ277" i="11"/>
  <c r="AJ276" i="11"/>
  <c r="AJ275" i="11"/>
  <c r="AK273" i="11"/>
  <c r="AJ273" i="11"/>
  <c r="AK269" i="11"/>
  <c r="AJ269" i="11"/>
  <c r="AK268" i="11"/>
  <c r="AJ268" i="11"/>
  <c r="AK266" i="11"/>
  <c r="AJ266" i="11"/>
  <c r="AK263" i="11"/>
  <c r="AJ263" i="11"/>
  <c r="AJ260" i="11"/>
  <c r="AK259" i="11"/>
  <c r="AJ259" i="11"/>
  <c r="AK258" i="11"/>
  <c r="AJ258" i="11"/>
  <c r="AK256" i="11"/>
  <c r="AJ256" i="11"/>
  <c r="AJ253" i="11"/>
  <c r="AK252" i="11"/>
  <c r="AJ252" i="11"/>
  <c r="AK251" i="11"/>
  <c r="AJ251" i="11"/>
  <c r="AK249" i="11"/>
  <c r="AJ249" i="11"/>
  <c r="AK248" i="11"/>
  <c r="AJ248" i="11"/>
  <c r="AJ247" i="11"/>
  <c r="AJ245" i="11"/>
  <c r="AK244" i="11"/>
  <c r="AJ244" i="11"/>
  <c r="AK241" i="11"/>
  <c r="AJ241" i="11"/>
  <c r="AK240" i="11"/>
  <c r="AJ240" i="11"/>
  <c r="AJ239" i="11"/>
  <c r="AJ237" i="11"/>
  <c r="AK236" i="11"/>
  <c r="AJ236" i="11"/>
  <c r="AK233" i="11"/>
  <c r="AJ233" i="11"/>
  <c r="AK232" i="11"/>
  <c r="AJ231" i="11"/>
  <c r="AK230" i="11"/>
  <c r="AJ230" i="11"/>
  <c r="AK226" i="11"/>
  <c r="AJ226" i="11"/>
  <c r="AK225" i="11"/>
  <c r="AK224" i="11"/>
  <c r="AJ224" i="11"/>
  <c r="AK223" i="11"/>
  <c r="AJ223" i="11"/>
  <c r="AJ221" i="11"/>
  <c r="AJ218" i="11"/>
  <c r="AK217" i="11"/>
  <c r="AJ217" i="11"/>
  <c r="AK216" i="11"/>
  <c r="AJ216" i="11"/>
  <c r="AK215" i="11"/>
  <c r="AJ215" i="11"/>
  <c r="AJ214" i="11"/>
  <c r="AJ213" i="11"/>
  <c r="AJ211" i="11"/>
  <c r="AK210" i="11"/>
  <c r="AK209" i="11"/>
  <c r="AJ209" i="11"/>
  <c r="AK207" i="11"/>
  <c r="AJ207" i="11"/>
  <c r="AK206" i="11"/>
  <c r="AJ206" i="11"/>
  <c r="AK203" i="11"/>
  <c r="AJ203" i="11"/>
  <c r="AK202" i="11"/>
  <c r="AJ202" i="11"/>
  <c r="AK199" i="11"/>
  <c r="AJ199" i="11"/>
  <c r="AK194" i="11"/>
  <c r="AJ194" i="11"/>
  <c r="AK193" i="11"/>
  <c r="AK192" i="11"/>
  <c r="AJ192" i="11"/>
  <c r="AK191" i="11"/>
  <c r="AJ191" i="11"/>
  <c r="AK190" i="11"/>
  <c r="AJ190" i="11"/>
  <c r="AJ188" i="11"/>
  <c r="AJ185" i="11"/>
  <c r="AK184" i="11"/>
  <c r="AJ184" i="11"/>
  <c r="AK183" i="11"/>
  <c r="AJ182" i="11"/>
  <c r="AK181" i="11"/>
  <c r="AJ181" i="11"/>
  <c r="AJ179" i="11"/>
  <c r="AJ178" i="11"/>
  <c r="AJ174" i="11"/>
  <c r="AK173" i="11"/>
  <c r="AK172" i="11"/>
  <c r="AJ172" i="11"/>
  <c r="AK171" i="11"/>
  <c r="AJ171" i="11"/>
  <c r="AK170" i="11"/>
  <c r="AJ170" i="11"/>
  <c r="AJ169" i="11"/>
  <c r="AJ168" i="11"/>
  <c r="AJ166" i="11"/>
  <c r="AJ164" i="11"/>
  <c r="AJ163" i="11"/>
  <c r="AJ162" i="11"/>
  <c r="AK161" i="11"/>
  <c r="AJ161" i="11"/>
  <c r="AJ158" i="11"/>
  <c r="AK157" i="11"/>
  <c r="AJ157" i="11"/>
  <c r="AJ156" i="11"/>
  <c r="AK155" i="11"/>
  <c r="AJ155" i="11"/>
  <c r="AJ154" i="11"/>
  <c r="AJ150" i="11"/>
  <c r="AJ149" i="11"/>
  <c r="AK148" i="11"/>
  <c r="AJ148" i="11"/>
  <c r="AK147" i="11"/>
  <c r="AJ147" i="11"/>
  <c r="AK144" i="11"/>
  <c r="AJ144" i="11"/>
  <c r="AK143" i="11"/>
  <c r="AJ143" i="11"/>
  <c r="AK142" i="11"/>
  <c r="AJ142" i="11"/>
  <c r="AK141" i="11"/>
  <c r="AJ141" i="11"/>
  <c r="AK139" i="11"/>
  <c r="AJ139" i="11"/>
  <c r="AK135" i="11"/>
  <c r="AJ135" i="11"/>
  <c r="AK132" i="11"/>
  <c r="AJ132" i="11"/>
  <c r="AJ131" i="11"/>
  <c r="AK129" i="11"/>
  <c r="AJ129" i="11"/>
  <c r="AK126" i="11"/>
  <c r="AJ125" i="11"/>
  <c r="AK124" i="11"/>
  <c r="AJ124" i="11"/>
  <c r="AJ123" i="11"/>
  <c r="AJ120" i="11"/>
  <c r="AK119" i="11"/>
  <c r="AJ119" i="11"/>
  <c r="AJ116" i="11"/>
  <c r="AJ115" i="11"/>
  <c r="AK114" i="11"/>
  <c r="AJ114" i="11"/>
  <c r="AJ113" i="11"/>
  <c r="AJ111" i="11"/>
  <c r="AK110" i="11"/>
  <c r="AJ110" i="11"/>
  <c r="AJ105" i="11"/>
  <c r="AK104" i="11"/>
  <c r="AJ104" i="11"/>
  <c r="AJ98" i="11"/>
  <c r="AK97" i="11"/>
  <c r="AJ97" i="11"/>
  <c r="AJ96" i="11"/>
  <c r="AK95" i="11"/>
  <c r="AJ95" i="11"/>
  <c r="AK94" i="11"/>
  <c r="AK90" i="11"/>
  <c r="AJ90" i="11"/>
  <c r="AJ86" i="11"/>
  <c r="AK85" i="11"/>
  <c r="AJ85" i="11"/>
  <c r="AK82" i="11"/>
  <c r="AJ82" i="11"/>
  <c r="AK81" i="11"/>
  <c r="AJ81" i="11"/>
  <c r="AK80" i="11"/>
  <c r="AJ80" i="11"/>
  <c r="AJ78" i="11"/>
  <c r="AJ77" i="11"/>
  <c r="AK76" i="11"/>
  <c r="AJ76" i="11"/>
  <c r="AJ72" i="11"/>
  <c r="AK71" i="11"/>
  <c r="AJ71" i="11"/>
  <c r="AK68" i="11"/>
  <c r="AJ68" i="11"/>
  <c r="AK64" i="11"/>
  <c r="AJ64" i="11"/>
  <c r="AK63" i="11"/>
  <c r="AK61" i="11"/>
  <c r="AJ61" i="11"/>
  <c r="AK60" i="11"/>
  <c r="AJ60" i="11"/>
  <c r="AJ58" i="11"/>
  <c r="AJ57" i="11"/>
  <c r="AK56" i="11"/>
  <c r="AJ56" i="11"/>
  <c r="AK53" i="11"/>
  <c r="AJ53" i="11"/>
  <c r="AJ52" i="11"/>
  <c r="AK50" i="11"/>
  <c r="AJ50" i="11"/>
  <c r="AK49" i="11"/>
  <c r="AJ49" i="11"/>
  <c r="AJ48" i="11"/>
  <c r="AK46" i="11"/>
  <c r="AJ46" i="11"/>
  <c r="AK43" i="11"/>
  <c r="AJ43" i="11"/>
  <c r="AK39" i="11"/>
  <c r="AJ39" i="11"/>
  <c r="AJ38" i="11"/>
  <c r="AK36" i="11"/>
  <c r="AJ36" i="11"/>
  <c r="AK33" i="11"/>
  <c r="AJ33" i="11"/>
  <c r="AK32" i="11"/>
  <c r="AJ32" i="11"/>
  <c r="AJ31" i="11"/>
  <c r="AJ29" i="11"/>
  <c r="AK28" i="11"/>
  <c r="AJ28" i="11"/>
  <c r="AK25" i="11"/>
  <c r="AJ25" i="11"/>
  <c r="AK22" i="11"/>
  <c r="AJ22" i="11"/>
  <c r="AK19" i="11"/>
  <c r="AJ19" i="11"/>
  <c r="AJ18" i="11"/>
  <c r="AK16" i="11"/>
  <c r="AJ16" i="11"/>
  <c r="AJ13" i="11"/>
  <c r="AK12" i="11"/>
  <c r="AJ12" i="11"/>
  <c r="AJ9" i="11"/>
  <c r="AK8" i="11"/>
  <c r="AJ8" i="11"/>
  <c r="Z265" i="11"/>
  <c r="Q265" i="11" s="1"/>
  <c r="Z232" i="11"/>
  <c r="Q232" i="11" s="1"/>
  <c r="Z197" i="11"/>
  <c r="Q197" i="11" s="1"/>
  <c r="Z65" i="11"/>
  <c r="Q65" i="11" s="1"/>
  <c r="Z57" i="11"/>
  <c r="Q57" i="11" s="1"/>
  <c r="DU278" i="10"/>
  <c r="DT278" i="10"/>
  <c r="DQ278" i="10"/>
  <c r="DP278" i="10"/>
  <c r="DO278" i="10"/>
  <c r="DM278" i="10"/>
  <c r="DL278" i="10"/>
  <c r="DK278" i="10"/>
  <c r="DJ278" i="10"/>
  <c r="DI278" i="10"/>
  <c r="DH278" i="10"/>
  <c r="DX277" i="10"/>
  <c r="DS277" i="10"/>
  <c r="DR277" i="10"/>
  <c r="Z277" i="11" s="1"/>
  <c r="Q277" i="11" s="1"/>
  <c r="DN277" i="10"/>
  <c r="DG277" i="10"/>
  <c r="DF277" i="10" s="1"/>
  <c r="DW276" i="10"/>
  <c r="AK276" i="11" s="1"/>
  <c r="DV276" i="10"/>
  <c r="DS276" i="10"/>
  <c r="DR276" i="10"/>
  <c r="Z276" i="11" s="1"/>
  <c r="Q276" i="11" s="1"/>
  <c r="DN276" i="10"/>
  <c r="DG276" i="10"/>
  <c r="DW275" i="10"/>
  <c r="DX275" i="10" s="1"/>
  <c r="DV275" i="10"/>
  <c r="DS275" i="10"/>
  <c r="DS278" i="10" s="1"/>
  <c r="DR275" i="10"/>
  <c r="DN275" i="10"/>
  <c r="DN278" i="10" s="1"/>
  <c r="DG275" i="10"/>
  <c r="DU274" i="10"/>
  <c r="DT274" i="10"/>
  <c r="DQ274" i="10"/>
  <c r="DP274" i="10"/>
  <c r="DO274" i="10"/>
  <c r="DM274" i="10"/>
  <c r="DL274" i="10"/>
  <c r="DK274" i="10"/>
  <c r="DJ274" i="10"/>
  <c r="DI274" i="10"/>
  <c r="DH274" i="10"/>
  <c r="DX273" i="10"/>
  <c r="DS273" i="10"/>
  <c r="Z273" i="11" s="1"/>
  <c r="Q273" i="11" s="1"/>
  <c r="DR273" i="10"/>
  <c r="DN273" i="10"/>
  <c r="DG273" i="10"/>
  <c r="DW272" i="10"/>
  <c r="AK272" i="11" s="1"/>
  <c r="DV272" i="10"/>
  <c r="AJ272" i="11" s="1"/>
  <c r="DS272" i="10"/>
  <c r="DR272" i="10"/>
  <c r="DN272" i="10"/>
  <c r="DG272" i="10"/>
  <c r="DW271" i="10"/>
  <c r="DW274" i="10" s="1"/>
  <c r="DV271" i="10"/>
  <c r="DV274" i="10" s="1"/>
  <c r="DS271" i="10"/>
  <c r="DS274" i="10" s="1"/>
  <c r="DR271" i="10"/>
  <c r="DN271" i="10"/>
  <c r="DN274" i="10" s="1"/>
  <c r="DG271" i="10"/>
  <c r="DU270" i="10"/>
  <c r="DT270" i="10"/>
  <c r="DQ270" i="10"/>
  <c r="DP270" i="10"/>
  <c r="DO270" i="10"/>
  <c r="DM270" i="10"/>
  <c r="DL270" i="10"/>
  <c r="DK270" i="10"/>
  <c r="DJ270" i="10"/>
  <c r="DI270" i="10"/>
  <c r="DH270" i="10"/>
  <c r="DX269" i="10"/>
  <c r="DS269" i="10"/>
  <c r="DR269" i="10"/>
  <c r="DN269" i="10"/>
  <c r="DG269" i="10"/>
  <c r="DW268" i="10"/>
  <c r="DW270" i="10" s="1"/>
  <c r="DV268" i="10"/>
  <c r="DS268" i="10"/>
  <c r="DS270" i="10" s="1"/>
  <c r="DR268" i="10"/>
  <c r="DR270" i="10" s="1"/>
  <c r="DN268" i="10"/>
  <c r="DN270" i="10" s="1"/>
  <c r="DG268" i="10"/>
  <c r="DU267" i="10"/>
  <c r="DT267" i="10"/>
  <c r="DQ267" i="10"/>
  <c r="DP267" i="10"/>
  <c r="DO267" i="10"/>
  <c r="DM267" i="10"/>
  <c r="DL267" i="10"/>
  <c r="DK267" i="10"/>
  <c r="DJ267" i="10"/>
  <c r="DI267" i="10"/>
  <c r="DH267" i="10"/>
  <c r="DX266" i="10"/>
  <c r="DS266" i="10"/>
  <c r="DR266" i="10"/>
  <c r="Z266" i="11" s="1"/>
  <c r="Q266" i="11" s="1"/>
  <c r="DN266" i="10"/>
  <c r="DG266" i="10"/>
  <c r="DW265" i="10"/>
  <c r="DV265" i="10"/>
  <c r="DV267" i="10" s="1"/>
  <c r="DS265" i="10"/>
  <c r="DS267" i="10" s="1"/>
  <c r="DR265" i="10"/>
  <c r="DR267" i="10" s="1"/>
  <c r="DN265" i="10"/>
  <c r="DN267" i="10" s="1"/>
  <c r="DG265" i="10"/>
  <c r="DU264" i="10"/>
  <c r="DT264" i="10"/>
  <c r="DQ264" i="10"/>
  <c r="DP264" i="10"/>
  <c r="DO264" i="10"/>
  <c r="DM264" i="10"/>
  <c r="DL264" i="10"/>
  <c r="DK264" i="10"/>
  <c r="DJ264" i="10"/>
  <c r="DI264" i="10"/>
  <c r="DH264" i="10"/>
  <c r="DX263" i="10"/>
  <c r="DS263" i="10"/>
  <c r="DR263" i="10"/>
  <c r="DN263" i="10"/>
  <c r="DG263" i="10"/>
  <c r="DW262" i="10"/>
  <c r="DW264" i="10" s="1"/>
  <c r="DV262" i="10"/>
  <c r="AJ262" i="11" s="1"/>
  <c r="DS262" i="10"/>
  <c r="DS264" i="10" s="1"/>
  <c r="DR262" i="10"/>
  <c r="DR264" i="10" s="1"/>
  <c r="DN262" i="10"/>
  <c r="DG262" i="10"/>
  <c r="DG264" i="10" s="1"/>
  <c r="DU261" i="10"/>
  <c r="DT261" i="10"/>
  <c r="DQ261" i="10"/>
  <c r="DP261" i="10"/>
  <c r="DO261" i="10"/>
  <c r="DM261" i="10"/>
  <c r="DL261" i="10"/>
  <c r="DK261" i="10"/>
  <c r="DJ261" i="10"/>
  <c r="DI261" i="10"/>
  <c r="DH261" i="10"/>
  <c r="DW260" i="10"/>
  <c r="DX260" i="10" s="1"/>
  <c r="DS260" i="10"/>
  <c r="DR260" i="10"/>
  <c r="DN260" i="10"/>
  <c r="DG260" i="10"/>
  <c r="DX259" i="10"/>
  <c r="DS259" i="10"/>
  <c r="DR259" i="10"/>
  <c r="Z259" i="11" s="1"/>
  <c r="Q259" i="11" s="1"/>
  <c r="DN259" i="10"/>
  <c r="DG259" i="10"/>
  <c r="DW258" i="10"/>
  <c r="DV258" i="10"/>
  <c r="DV261" i="10" s="1"/>
  <c r="DS258" i="10"/>
  <c r="DR258" i="10"/>
  <c r="Z258" i="11" s="1"/>
  <c r="Q258" i="11" s="1"/>
  <c r="DN258" i="10"/>
  <c r="DG258" i="10"/>
  <c r="DG261" i="10" s="1"/>
  <c r="DU257" i="10"/>
  <c r="DT257" i="10"/>
  <c r="DQ257" i="10"/>
  <c r="DP257" i="10"/>
  <c r="DO257" i="10"/>
  <c r="DM257" i="10"/>
  <c r="DL257" i="10"/>
  <c r="DK257" i="10"/>
  <c r="DJ257" i="10"/>
  <c r="DI257" i="10"/>
  <c r="DH257" i="10"/>
  <c r="DX256" i="10"/>
  <c r="DS256" i="10"/>
  <c r="DR256" i="10"/>
  <c r="Z256" i="11" s="1"/>
  <c r="Q256" i="11" s="1"/>
  <c r="DN256" i="10"/>
  <c r="DG256" i="10"/>
  <c r="DF256" i="10" s="1"/>
  <c r="DW255" i="10"/>
  <c r="DV255" i="10"/>
  <c r="AJ255" i="11" s="1"/>
  <c r="DS255" i="10"/>
  <c r="DS257" i="10" s="1"/>
  <c r="DR255" i="10"/>
  <c r="DR257" i="10" s="1"/>
  <c r="DN255" i="10"/>
  <c r="DN257" i="10" s="1"/>
  <c r="DG255" i="10"/>
  <c r="DU254" i="10"/>
  <c r="DT254" i="10"/>
  <c r="DQ254" i="10"/>
  <c r="DP254" i="10"/>
  <c r="DO254" i="10"/>
  <c r="DM254" i="10"/>
  <c r="DL254" i="10"/>
  <c r="DK254" i="10"/>
  <c r="DJ254" i="10"/>
  <c r="DI254" i="10"/>
  <c r="DH254" i="10"/>
  <c r="DW253" i="10"/>
  <c r="DX253" i="10" s="1"/>
  <c r="DS253" i="10"/>
  <c r="DR253" i="10"/>
  <c r="Z253" i="11" s="1"/>
  <c r="Q253" i="11" s="1"/>
  <c r="DN253" i="10"/>
  <c r="DG253" i="10"/>
  <c r="DF253" i="10" s="1"/>
  <c r="DX252" i="10"/>
  <c r="DS252" i="10"/>
  <c r="DR252" i="10"/>
  <c r="DN252" i="10"/>
  <c r="DG252" i="10"/>
  <c r="DW251" i="10"/>
  <c r="DV251" i="10"/>
  <c r="DV254" i="10" s="1"/>
  <c r="DS251" i="10"/>
  <c r="DR251" i="10"/>
  <c r="DN251" i="10"/>
  <c r="DG251" i="10"/>
  <c r="DU250" i="10"/>
  <c r="DT250" i="10"/>
  <c r="DQ250" i="10"/>
  <c r="DP250" i="10"/>
  <c r="DO250" i="10"/>
  <c r="DM250" i="10"/>
  <c r="DL250" i="10"/>
  <c r="DK250" i="10"/>
  <c r="DJ250" i="10"/>
  <c r="DI250" i="10"/>
  <c r="DH250" i="10"/>
  <c r="DW249" i="10"/>
  <c r="DX249" i="10" s="1"/>
  <c r="DS249" i="10"/>
  <c r="DR249" i="10"/>
  <c r="Z249" i="11" s="1"/>
  <c r="Q249" i="11" s="1"/>
  <c r="DN249" i="10"/>
  <c r="DG249" i="10"/>
  <c r="DX248" i="10"/>
  <c r="DS248" i="10"/>
  <c r="DR248" i="10"/>
  <c r="Z248" i="11" s="1"/>
  <c r="Q248" i="11" s="1"/>
  <c r="DN248" i="10"/>
  <c r="DG248" i="10"/>
  <c r="DW247" i="10"/>
  <c r="AK247" i="11" s="1"/>
  <c r="DV247" i="10"/>
  <c r="DV250" i="10" s="1"/>
  <c r="DS247" i="10"/>
  <c r="DR247" i="10"/>
  <c r="Z247" i="11" s="1"/>
  <c r="Q247" i="11" s="1"/>
  <c r="DN247" i="10"/>
  <c r="DG247" i="10"/>
  <c r="DU246" i="10"/>
  <c r="DT246" i="10"/>
  <c r="DQ246" i="10"/>
  <c r="DP246" i="10"/>
  <c r="DO246" i="10"/>
  <c r="DM246" i="10"/>
  <c r="DL246" i="10"/>
  <c r="DK246" i="10"/>
  <c r="DJ246" i="10"/>
  <c r="DI246" i="10"/>
  <c r="DH246" i="10"/>
  <c r="DW245" i="10"/>
  <c r="DX245" i="10" s="1"/>
  <c r="DS245" i="10"/>
  <c r="DR245" i="10"/>
  <c r="DN245" i="10"/>
  <c r="DG245" i="10"/>
  <c r="DX244" i="10"/>
  <c r="DS244" i="10"/>
  <c r="DR244" i="10"/>
  <c r="DN244" i="10"/>
  <c r="DG244" i="10"/>
  <c r="DW243" i="10"/>
  <c r="AK243" i="11" s="1"/>
  <c r="DV243" i="10"/>
  <c r="AJ243" i="11" s="1"/>
  <c r="DS243" i="10"/>
  <c r="DS246" i="10" s="1"/>
  <c r="DR243" i="10"/>
  <c r="DN243" i="10"/>
  <c r="DG243" i="10"/>
  <c r="DF243" i="10" s="1"/>
  <c r="DU242" i="10"/>
  <c r="DT242" i="10"/>
  <c r="DQ242" i="10"/>
  <c r="DP242" i="10"/>
  <c r="DO242" i="10"/>
  <c r="DM242" i="10"/>
  <c r="DL242" i="10"/>
  <c r="DK242" i="10"/>
  <c r="DJ242" i="10"/>
  <c r="DI242" i="10"/>
  <c r="DH242" i="10"/>
  <c r="DW241" i="10"/>
  <c r="DX241" i="10" s="1"/>
  <c r="DS241" i="10"/>
  <c r="DR241" i="10"/>
  <c r="Z241" i="11" s="1"/>
  <c r="Q241" i="11" s="1"/>
  <c r="DN241" i="10"/>
  <c r="DG241" i="10"/>
  <c r="DX240" i="10"/>
  <c r="DS240" i="10"/>
  <c r="DR240" i="10"/>
  <c r="Z240" i="11" s="1"/>
  <c r="Q240" i="11" s="1"/>
  <c r="DN240" i="10"/>
  <c r="DG240" i="10"/>
  <c r="DW239" i="10"/>
  <c r="AK239" i="11" s="1"/>
  <c r="DV239" i="10"/>
  <c r="DV242" i="10" s="1"/>
  <c r="DS239" i="10"/>
  <c r="DR239" i="10"/>
  <c r="Z239" i="11" s="1"/>
  <c r="Q239" i="11" s="1"/>
  <c r="DN239" i="10"/>
  <c r="DG239" i="10"/>
  <c r="DU238" i="10"/>
  <c r="DT238" i="10"/>
  <c r="DQ238" i="10"/>
  <c r="DP238" i="10"/>
  <c r="DO238" i="10"/>
  <c r="DM238" i="10"/>
  <c r="DL238" i="10"/>
  <c r="DK238" i="10"/>
  <c r="DJ238" i="10"/>
  <c r="DI238" i="10"/>
  <c r="DH238" i="10"/>
  <c r="DW237" i="10"/>
  <c r="DX237" i="10" s="1"/>
  <c r="DS237" i="10"/>
  <c r="DR237" i="10"/>
  <c r="DN237" i="10"/>
  <c r="DG237" i="10"/>
  <c r="DF237" i="10" s="1"/>
  <c r="DX236" i="10"/>
  <c r="DS236" i="10"/>
  <c r="DR236" i="10"/>
  <c r="DN236" i="10"/>
  <c r="DG236" i="10"/>
  <c r="DW235" i="10"/>
  <c r="DV235" i="10"/>
  <c r="DS235" i="10"/>
  <c r="DS238" i="10" s="1"/>
  <c r="DR235" i="10"/>
  <c r="DN235" i="10"/>
  <c r="DG235" i="10"/>
  <c r="DU234" i="10"/>
  <c r="DT234" i="10"/>
  <c r="DQ234" i="10"/>
  <c r="DP234" i="10"/>
  <c r="DO234" i="10"/>
  <c r="DM234" i="10"/>
  <c r="DL234" i="10"/>
  <c r="DK234" i="10"/>
  <c r="DJ234" i="10"/>
  <c r="DI234" i="10"/>
  <c r="DH234" i="10"/>
  <c r="DW233" i="10"/>
  <c r="DX233" i="10" s="1"/>
  <c r="DS233" i="10"/>
  <c r="DR233" i="10"/>
  <c r="Z233" i="11" s="1"/>
  <c r="Q233" i="11" s="1"/>
  <c r="DN233" i="10"/>
  <c r="DG233" i="10"/>
  <c r="DV232" i="10"/>
  <c r="DX232" i="10" s="1"/>
  <c r="DS232" i="10"/>
  <c r="DR232" i="10"/>
  <c r="DN232" i="10"/>
  <c r="DG232" i="10"/>
  <c r="DW231" i="10"/>
  <c r="DS231" i="10"/>
  <c r="DR231" i="10"/>
  <c r="Z231" i="11" s="1"/>
  <c r="Q231" i="11" s="1"/>
  <c r="DN231" i="10"/>
  <c r="DG231" i="10"/>
  <c r="DX230" i="10"/>
  <c r="DS230" i="10"/>
  <c r="DR230" i="10"/>
  <c r="DN230" i="10"/>
  <c r="DG230" i="10"/>
  <c r="DW229" i="10"/>
  <c r="AK229" i="11" s="1"/>
  <c r="DV229" i="10"/>
  <c r="AJ229" i="11" s="1"/>
  <c r="DS229" i="10"/>
  <c r="DR229" i="10"/>
  <c r="DN229" i="10"/>
  <c r="DG229" i="10"/>
  <c r="DW228" i="10"/>
  <c r="AK228" i="11" s="1"/>
  <c r="DV228" i="10"/>
  <c r="AJ228" i="11" s="1"/>
  <c r="DS228" i="10"/>
  <c r="DR228" i="10"/>
  <c r="DN228" i="10"/>
  <c r="DG228" i="10"/>
  <c r="DU227" i="10"/>
  <c r="DT227" i="10"/>
  <c r="DQ227" i="10"/>
  <c r="DP227" i="10"/>
  <c r="DO227" i="10"/>
  <c r="DM227" i="10"/>
  <c r="DL227" i="10"/>
  <c r="DK227" i="10"/>
  <c r="DJ227" i="10"/>
  <c r="DI227" i="10"/>
  <c r="DH227" i="10"/>
  <c r="DW226" i="10"/>
  <c r="DX226" i="10" s="1"/>
  <c r="DS226" i="10"/>
  <c r="DR226" i="10"/>
  <c r="Z226" i="11" s="1"/>
  <c r="Q226" i="11" s="1"/>
  <c r="DN226" i="10"/>
  <c r="DG226" i="10"/>
  <c r="DV225" i="10"/>
  <c r="DX225" i="10" s="1"/>
  <c r="DS225" i="10"/>
  <c r="DR225" i="10"/>
  <c r="Z225" i="11" s="1"/>
  <c r="Q225" i="11" s="1"/>
  <c r="DN225" i="10"/>
  <c r="DG225" i="10"/>
  <c r="DW224" i="10"/>
  <c r="DX224" i="10" s="1"/>
  <c r="DS224" i="10"/>
  <c r="DR224" i="10"/>
  <c r="Z224" i="11" s="1"/>
  <c r="Q224" i="11" s="1"/>
  <c r="DN224" i="10"/>
  <c r="DG224" i="10"/>
  <c r="DX223" i="10"/>
  <c r="DS223" i="10"/>
  <c r="DR223" i="10"/>
  <c r="Z223" i="11" s="1"/>
  <c r="Q223" i="11" s="1"/>
  <c r="DN223" i="10"/>
  <c r="DG223" i="10"/>
  <c r="DW222" i="10"/>
  <c r="AK222" i="11" s="1"/>
  <c r="DV222" i="10"/>
  <c r="DS222" i="10"/>
  <c r="DR222" i="10"/>
  <c r="Z222" i="11" s="1"/>
  <c r="Q222" i="11" s="1"/>
  <c r="DN222" i="10"/>
  <c r="DG222" i="10"/>
  <c r="DF222" i="10" s="1"/>
  <c r="DW221" i="10"/>
  <c r="AK221" i="11" s="1"/>
  <c r="DV221" i="10"/>
  <c r="DS221" i="10"/>
  <c r="DR221" i="10"/>
  <c r="Z221" i="11" s="1"/>
  <c r="Q221" i="11" s="1"/>
  <c r="DN221" i="10"/>
  <c r="DG221" i="10"/>
  <c r="DF221" i="10" s="1"/>
  <c r="DW220" i="10"/>
  <c r="AK220" i="11" s="1"/>
  <c r="DV220" i="10"/>
  <c r="DS220" i="10"/>
  <c r="DR220" i="10"/>
  <c r="Z220" i="11" s="1"/>
  <c r="Q220" i="11" s="1"/>
  <c r="DN220" i="10"/>
  <c r="DG220" i="10"/>
  <c r="DU219" i="10"/>
  <c r="DT219" i="10"/>
  <c r="DQ219" i="10"/>
  <c r="DP219" i="10"/>
  <c r="DO219" i="10"/>
  <c r="DM219" i="10"/>
  <c r="DL219" i="10"/>
  <c r="DK219" i="10"/>
  <c r="DJ219" i="10"/>
  <c r="DI219" i="10"/>
  <c r="DH219" i="10"/>
  <c r="DW218" i="10"/>
  <c r="DS218" i="10"/>
  <c r="DR218" i="10"/>
  <c r="DN218" i="10"/>
  <c r="DG218" i="10"/>
  <c r="DV217" i="10"/>
  <c r="DX217" i="10" s="1"/>
  <c r="DS217" i="10"/>
  <c r="DR217" i="10"/>
  <c r="Z217" i="11" s="1"/>
  <c r="Q217" i="11" s="1"/>
  <c r="DN217" i="10"/>
  <c r="DG217" i="10"/>
  <c r="DW216" i="10"/>
  <c r="DX216" i="10" s="1"/>
  <c r="DS216" i="10"/>
  <c r="DR216" i="10"/>
  <c r="Z216" i="11" s="1"/>
  <c r="Q216" i="11" s="1"/>
  <c r="DN216" i="10"/>
  <c r="DG216" i="10"/>
  <c r="DX215" i="10"/>
  <c r="DS215" i="10"/>
  <c r="DR215" i="10"/>
  <c r="Z215" i="11" s="1"/>
  <c r="Q215" i="11" s="1"/>
  <c r="DN215" i="10"/>
  <c r="DG215" i="10"/>
  <c r="DW214" i="10"/>
  <c r="AK214" i="11" s="1"/>
  <c r="DV214" i="10"/>
  <c r="DS214" i="10"/>
  <c r="DR214" i="10"/>
  <c r="Z214" i="11" s="1"/>
  <c r="Q214" i="11" s="1"/>
  <c r="DN214" i="10"/>
  <c r="DG214" i="10"/>
  <c r="DW213" i="10"/>
  <c r="AK213" i="11" s="1"/>
  <c r="DV213" i="10"/>
  <c r="DS213" i="10"/>
  <c r="DR213" i="10"/>
  <c r="DN213" i="10"/>
  <c r="DG213" i="10"/>
  <c r="DU212" i="10"/>
  <c r="DT212" i="10"/>
  <c r="DQ212" i="10"/>
  <c r="DP212" i="10"/>
  <c r="DO212" i="10"/>
  <c r="DM212" i="10"/>
  <c r="DL212" i="10"/>
  <c r="DK212" i="10"/>
  <c r="DJ212" i="10"/>
  <c r="DI212" i="10"/>
  <c r="DH212" i="10"/>
  <c r="DW211" i="10"/>
  <c r="DS211" i="10"/>
  <c r="Z211" i="11" s="1"/>
  <c r="Q211" i="11" s="1"/>
  <c r="DR211" i="10"/>
  <c r="DN211" i="10"/>
  <c r="DG211" i="10"/>
  <c r="DF211" i="10" s="1"/>
  <c r="DV210" i="10"/>
  <c r="DX210" i="10" s="1"/>
  <c r="DS210" i="10"/>
  <c r="DR210" i="10"/>
  <c r="DN210" i="10"/>
  <c r="DG210" i="10"/>
  <c r="DX209" i="10"/>
  <c r="DS209" i="10"/>
  <c r="DR209" i="10"/>
  <c r="Z209" i="11" s="1"/>
  <c r="Q209" i="11" s="1"/>
  <c r="DN209" i="10"/>
  <c r="DG209" i="10"/>
  <c r="DW208" i="10"/>
  <c r="AK208" i="11" s="1"/>
  <c r="DV208" i="10"/>
  <c r="AJ208" i="11" s="1"/>
  <c r="DS208" i="10"/>
  <c r="DR208" i="10"/>
  <c r="Z208" i="11" s="1"/>
  <c r="Q208" i="11" s="1"/>
  <c r="DN208" i="10"/>
  <c r="DG208" i="10"/>
  <c r="DW207" i="10"/>
  <c r="DV207" i="10"/>
  <c r="DS207" i="10"/>
  <c r="DR207" i="10"/>
  <c r="Z207" i="11" s="1"/>
  <c r="Q207" i="11" s="1"/>
  <c r="DN207" i="10"/>
  <c r="DG207" i="10"/>
  <c r="DW206" i="10"/>
  <c r="DV206" i="10"/>
  <c r="DS206" i="10"/>
  <c r="DR206" i="10"/>
  <c r="Z206" i="11" s="1"/>
  <c r="Q206" i="11" s="1"/>
  <c r="DN206" i="10"/>
  <c r="DG206" i="10"/>
  <c r="DU205" i="10"/>
  <c r="DT205" i="10"/>
  <c r="DQ205" i="10"/>
  <c r="DP205" i="10"/>
  <c r="DO205" i="10"/>
  <c r="DM205" i="10"/>
  <c r="DL205" i="10"/>
  <c r="DK205" i="10"/>
  <c r="DJ205" i="10"/>
  <c r="DI205" i="10"/>
  <c r="DH205" i="10"/>
  <c r="DW204" i="10"/>
  <c r="AK204" i="11" s="1"/>
  <c r="DV204" i="10"/>
  <c r="DX204" i="10" s="1"/>
  <c r="DS204" i="10"/>
  <c r="DR204" i="10"/>
  <c r="Z204" i="11" s="1"/>
  <c r="Q204" i="11" s="1"/>
  <c r="DN204" i="10"/>
  <c r="DG204" i="10"/>
  <c r="DX203" i="10"/>
  <c r="DS203" i="10"/>
  <c r="DR203" i="10"/>
  <c r="Z203" i="11" s="1"/>
  <c r="Q203" i="11" s="1"/>
  <c r="DN203" i="10"/>
  <c r="DG203" i="10"/>
  <c r="DF203" i="10" s="1"/>
  <c r="DW202" i="10"/>
  <c r="DV202" i="10"/>
  <c r="DS202" i="10"/>
  <c r="DR202" i="10"/>
  <c r="Z202" i="11" s="1"/>
  <c r="Q202" i="11" s="1"/>
  <c r="DN202" i="10"/>
  <c r="DG202" i="10"/>
  <c r="DF202" i="10" s="1"/>
  <c r="DW201" i="10"/>
  <c r="AK201" i="11" s="1"/>
  <c r="DV201" i="10"/>
  <c r="AJ201" i="11" s="1"/>
  <c r="DS201" i="10"/>
  <c r="DR201" i="10"/>
  <c r="DN201" i="10"/>
  <c r="DG201" i="10"/>
  <c r="DU200" i="10"/>
  <c r="DT200" i="10"/>
  <c r="DQ200" i="10"/>
  <c r="DP200" i="10"/>
  <c r="DO200" i="10"/>
  <c r="DM200" i="10"/>
  <c r="DL200" i="10"/>
  <c r="DK200" i="10"/>
  <c r="DJ200" i="10"/>
  <c r="DI200" i="10"/>
  <c r="DH200" i="10"/>
  <c r="DX199" i="10"/>
  <c r="DS199" i="10"/>
  <c r="DR199" i="10"/>
  <c r="DN199" i="10"/>
  <c r="DG199" i="10"/>
  <c r="DW198" i="10"/>
  <c r="AK198" i="11" s="1"/>
  <c r="DV198" i="10"/>
  <c r="AJ198" i="11" s="1"/>
  <c r="DS198" i="10"/>
  <c r="DR198" i="10"/>
  <c r="DN198" i="10"/>
  <c r="DG198" i="10"/>
  <c r="DW197" i="10"/>
  <c r="AK197" i="11" s="1"/>
  <c r="DV197" i="10"/>
  <c r="DS197" i="10"/>
  <c r="DS200" i="10" s="1"/>
  <c r="DR197" i="10"/>
  <c r="DR200" i="10" s="1"/>
  <c r="DN197" i="10"/>
  <c r="DN200" i="10" s="1"/>
  <c r="DG197" i="10"/>
  <c r="DG200" i="10" s="1"/>
  <c r="DU196" i="10"/>
  <c r="DT196" i="10"/>
  <c r="DQ196" i="10"/>
  <c r="DP196" i="10"/>
  <c r="DO196" i="10"/>
  <c r="DM196" i="10"/>
  <c r="DL196" i="10"/>
  <c r="DK196" i="10"/>
  <c r="DJ196" i="10"/>
  <c r="DI196" i="10"/>
  <c r="DH196" i="10"/>
  <c r="DW195" i="10"/>
  <c r="AK195" i="11" s="1"/>
  <c r="DV195" i="10"/>
  <c r="AJ195" i="11" s="1"/>
  <c r="DS195" i="10"/>
  <c r="DR195" i="10"/>
  <c r="DN195" i="10"/>
  <c r="DG195" i="10"/>
  <c r="DW194" i="10"/>
  <c r="DX194" i="10" s="1"/>
  <c r="DS194" i="10"/>
  <c r="DR194" i="10"/>
  <c r="Z194" i="11" s="1"/>
  <c r="Q194" i="11" s="1"/>
  <c r="DN194" i="10"/>
  <c r="DG194" i="10"/>
  <c r="DV193" i="10"/>
  <c r="DX193" i="10" s="1"/>
  <c r="DS193" i="10"/>
  <c r="DR193" i="10"/>
  <c r="DN193" i="10"/>
  <c r="DG193" i="10"/>
  <c r="DW192" i="10"/>
  <c r="DX192" i="10" s="1"/>
  <c r="DS192" i="10"/>
  <c r="DR192" i="10"/>
  <c r="DN192" i="10"/>
  <c r="DG192" i="10"/>
  <c r="DF192" i="10" s="1"/>
  <c r="DW191" i="10"/>
  <c r="DX191" i="10" s="1"/>
  <c r="DS191" i="10"/>
  <c r="DR191" i="10"/>
  <c r="DN191" i="10"/>
  <c r="DG191" i="10"/>
  <c r="DF191" i="10" s="1"/>
  <c r="DX190" i="10"/>
  <c r="DS190" i="10"/>
  <c r="DR190" i="10"/>
  <c r="Z190" i="11" s="1"/>
  <c r="Q190" i="11" s="1"/>
  <c r="DN190" i="10"/>
  <c r="DG190" i="10"/>
  <c r="DW189" i="10"/>
  <c r="AK189" i="11" s="1"/>
  <c r="DV189" i="10"/>
  <c r="AJ189" i="11" s="1"/>
  <c r="DS189" i="10"/>
  <c r="DR189" i="10"/>
  <c r="Z189" i="11" s="1"/>
  <c r="Q189" i="11" s="1"/>
  <c r="DN189" i="10"/>
  <c r="DG189" i="10"/>
  <c r="DW188" i="10"/>
  <c r="AK188" i="11" s="1"/>
  <c r="DV188" i="10"/>
  <c r="DS188" i="10"/>
  <c r="DR188" i="10"/>
  <c r="Z188" i="11" s="1"/>
  <c r="Q188" i="11" s="1"/>
  <c r="DN188" i="10"/>
  <c r="DG188" i="10"/>
  <c r="DU187" i="10"/>
  <c r="DT187" i="10"/>
  <c r="DQ187" i="10"/>
  <c r="DP187" i="10"/>
  <c r="DO187" i="10"/>
  <c r="DM187" i="10"/>
  <c r="DL187" i="10"/>
  <c r="DK187" i="10"/>
  <c r="DJ187" i="10"/>
  <c r="DI187" i="10"/>
  <c r="DH187" i="10"/>
  <c r="DW186" i="10"/>
  <c r="AK186" i="11" s="1"/>
  <c r="DV186" i="10"/>
  <c r="DS186" i="10"/>
  <c r="DR186" i="10"/>
  <c r="DN186" i="10"/>
  <c r="DG186" i="10"/>
  <c r="DW185" i="10"/>
  <c r="DS185" i="10"/>
  <c r="DR185" i="10"/>
  <c r="DN185" i="10"/>
  <c r="DG185" i="10"/>
  <c r="DF185" i="10" s="1"/>
  <c r="DV184" i="10"/>
  <c r="DX184" i="10" s="1"/>
  <c r="DS184" i="10"/>
  <c r="DR184" i="10"/>
  <c r="Z184" i="11" s="1"/>
  <c r="Q184" i="11" s="1"/>
  <c r="DN184" i="10"/>
  <c r="DG184" i="10"/>
  <c r="DV183" i="10"/>
  <c r="DX183" i="10" s="1"/>
  <c r="DS183" i="10"/>
  <c r="DR183" i="10"/>
  <c r="Z183" i="11" s="1"/>
  <c r="Q183" i="11" s="1"/>
  <c r="DN183" i="10"/>
  <c r="DG183" i="10"/>
  <c r="DW182" i="10"/>
  <c r="DX182" i="10" s="1"/>
  <c r="DS182" i="10"/>
  <c r="DR182" i="10"/>
  <c r="DN182" i="10"/>
  <c r="DG182" i="10"/>
  <c r="DF182" i="10" s="1"/>
  <c r="DX181" i="10"/>
  <c r="DS181" i="10"/>
  <c r="DR181" i="10"/>
  <c r="DN181" i="10"/>
  <c r="DG181" i="10"/>
  <c r="DF181" i="10" s="1"/>
  <c r="DW180" i="10"/>
  <c r="AK180" i="11" s="1"/>
  <c r="DV180" i="10"/>
  <c r="AJ180" i="11" s="1"/>
  <c r="DS180" i="10"/>
  <c r="DR180" i="10"/>
  <c r="DN180" i="10"/>
  <c r="DG180" i="10"/>
  <c r="DF180" i="10" s="1"/>
  <c r="DW179" i="10"/>
  <c r="AK179" i="11" s="1"/>
  <c r="DV179" i="10"/>
  <c r="DS179" i="10"/>
  <c r="DR179" i="10"/>
  <c r="DN179" i="10"/>
  <c r="DG179" i="10"/>
  <c r="DF179" i="10" s="1"/>
  <c r="DW178" i="10"/>
  <c r="AK178" i="11" s="1"/>
  <c r="DV178" i="10"/>
  <c r="DS178" i="10"/>
  <c r="DR178" i="10"/>
  <c r="DN178" i="10"/>
  <c r="DG178" i="10"/>
  <c r="DW177" i="10"/>
  <c r="AK177" i="11" s="1"/>
  <c r="DV177" i="10"/>
  <c r="AJ177" i="11" s="1"/>
  <c r="DS177" i="10"/>
  <c r="DR177" i="10"/>
  <c r="Z177" i="11" s="1"/>
  <c r="Q177" i="11" s="1"/>
  <c r="DN177" i="10"/>
  <c r="DG177" i="10"/>
  <c r="DF177" i="10" s="1"/>
  <c r="DU176" i="10"/>
  <c r="DT176" i="10"/>
  <c r="DQ176" i="10"/>
  <c r="DP176" i="10"/>
  <c r="DO176" i="10"/>
  <c r="DM176" i="10"/>
  <c r="DL176" i="10"/>
  <c r="DK176" i="10"/>
  <c r="DJ176" i="10"/>
  <c r="DI176" i="10"/>
  <c r="DH176" i="10"/>
  <c r="DW175" i="10"/>
  <c r="AK175" i="11" s="1"/>
  <c r="DV175" i="10"/>
  <c r="AJ175" i="11" s="1"/>
  <c r="DS175" i="10"/>
  <c r="DR175" i="10"/>
  <c r="Z175" i="11" s="1"/>
  <c r="Q175" i="11" s="1"/>
  <c r="DN175" i="10"/>
  <c r="DG175" i="10"/>
  <c r="DW174" i="10"/>
  <c r="DX174" i="10" s="1"/>
  <c r="DS174" i="10"/>
  <c r="DR174" i="10"/>
  <c r="DN174" i="10"/>
  <c r="DG174" i="10"/>
  <c r="DV173" i="10"/>
  <c r="DS173" i="10"/>
  <c r="DR173" i="10"/>
  <c r="Z173" i="11" s="1"/>
  <c r="Q173" i="11" s="1"/>
  <c r="DN173" i="10"/>
  <c r="DG173" i="10"/>
  <c r="DV172" i="10"/>
  <c r="DX172" i="10" s="1"/>
  <c r="DS172" i="10"/>
  <c r="DR172" i="10"/>
  <c r="Z172" i="11" s="1"/>
  <c r="Q172" i="11" s="1"/>
  <c r="DN172" i="10"/>
  <c r="DG172" i="10"/>
  <c r="DW171" i="10"/>
  <c r="DX171" i="10" s="1"/>
  <c r="DS171" i="10"/>
  <c r="DR171" i="10"/>
  <c r="DN171" i="10"/>
  <c r="DG171" i="10"/>
  <c r="DF171" i="10" s="1"/>
  <c r="DX170" i="10"/>
  <c r="DS170" i="10"/>
  <c r="DR170" i="10"/>
  <c r="DN170" i="10"/>
  <c r="DG170" i="10"/>
  <c r="DW169" i="10"/>
  <c r="AK169" i="11" s="1"/>
  <c r="DV169" i="10"/>
  <c r="DS169" i="10"/>
  <c r="DR169" i="10"/>
  <c r="DN169" i="10"/>
  <c r="DG169" i="10"/>
  <c r="DW168" i="10"/>
  <c r="AK168" i="11" s="1"/>
  <c r="DV168" i="10"/>
  <c r="DS168" i="10"/>
  <c r="DR168" i="10"/>
  <c r="DN168" i="10"/>
  <c r="DG168" i="10"/>
  <c r="DW167" i="10"/>
  <c r="AK167" i="11" s="1"/>
  <c r="DV167" i="10"/>
  <c r="AJ167" i="11" s="1"/>
  <c r="DS167" i="10"/>
  <c r="DR167" i="10"/>
  <c r="DN167" i="10"/>
  <c r="DG167" i="10"/>
  <c r="DW166" i="10"/>
  <c r="AK166" i="11" s="1"/>
  <c r="DV166" i="10"/>
  <c r="DS166" i="10"/>
  <c r="DR166" i="10"/>
  <c r="DN166" i="10"/>
  <c r="DG166" i="10"/>
  <c r="DF166" i="10"/>
  <c r="DU165" i="10"/>
  <c r="DT165" i="10"/>
  <c r="DQ165" i="10"/>
  <c r="DP165" i="10"/>
  <c r="DO165" i="10"/>
  <c r="DM165" i="10"/>
  <c r="DL165" i="10"/>
  <c r="DK165" i="10"/>
  <c r="DJ165" i="10"/>
  <c r="DI165" i="10"/>
  <c r="DH165" i="10"/>
  <c r="DW164" i="10"/>
  <c r="AK164" i="11" s="1"/>
  <c r="DV164" i="10"/>
  <c r="DS164" i="10"/>
  <c r="DR164" i="10"/>
  <c r="DN164" i="10"/>
  <c r="DG164" i="10"/>
  <c r="DW163" i="10"/>
  <c r="DS163" i="10"/>
  <c r="DR163" i="10"/>
  <c r="Z163" i="11" s="1"/>
  <c r="Q163" i="11" s="1"/>
  <c r="DN163" i="10"/>
  <c r="DG163" i="10"/>
  <c r="DW162" i="10"/>
  <c r="DS162" i="10"/>
  <c r="DR162" i="10"/>
  <c r="DN162" i="10"/>
  <c r="DG162" i="10"/>
  <c r="DX161" i="10"/>
  <c r="DS161" i="10"/>
  <c r="DR161" i="10"/>
  <c r="Z161" i="11" s="1"/>
  <c r="Q161" i="11" s="1"/>
  <c r="DN161" i="10"/>
  <c r="DG161" i="10"/>
  <c r="DW160" i="10"/>
  <c r="AK160" i="11" s="1"/>
  <c r="DV160" i="10"/>
  <c r="AJ160" i="11" s="1"/>
  <c r="DS160" i="10"/>
  <c r="DR160" i="10"/>
  <c r="DN160" i="10"/>
  <c r="DG160" i="10"/>
  <c r="DF160" i="10" s="1"/>
  <c r="DU159" i="10"/>
  <c r="DT159" i="10"/>
  <c r="DQ159" i="10"/>
  <c r="DP159" i="10"/>
  <c r="DO159" i="10"/>
  <c r="DM159" i="10"/>
  <c r="DL159" i="10"/>
  <c r="DK159" i="10"/>
  <c r="DJ159" i="10"/>
  <c r="DI159" i="10"/>
  <c r="DH159" i="10"/>
  <c r="DW158" i="10"/>
  <c r="AK158" i="11" s="1"/>
  <c r="DV158" i="10"/>
  <c r="DS158" i="10"/>
  <c r="DR158" i="10"/>
  <c r="Z158" i="11" s="1"/>
  <c r="Q158" i="11" s="1"/>
  <c r="DN158" i="10"/>
  <c r="DG158" i="10"/>
  <c r="DW157" i="10"/>
  <c r="DV157" i="10"/>
  <c r="DS157" i="10"/>
  <c r="DR157" i="10"/>
  <c r="Z157" i="11" s="1"/>
  <c r="Q157" i="11" s="1"/>
  <c r="DN157" i="10"/>
  <c r="DG157" i="10"/>
  <c r="DW156" i="10"/>
  <c r="DX156" i="10" s="1"/>
  <c r="DS156" i="10"/>
  <c r="DR156" i="10"/>
  <c r="Z156" i="11" s="1"/>
  <c r="Q156" i="11" s="1"/>
  <c r="DN156" i="10"/>
  <c r="DG156" i="10"/>
  <c r="DX155" i="10"/>
  <c r="DS155" i="10"/>
  <c r="DR155" i="10"/>
  <c r="DN155" i="10"/>
  <c r="DG155" i="10"/>
  <c r="DF155" i="10" s="1"/>
  <c r="DW154" i="10"/>
  <c r="AK154" i="11" s="1"/>
  <c r="DV154" i="10"/>
  <c r="DS154" i="10"/>
  <c r="DR154" i="10"/>
  <c r="Z154" i="11" s="1"/>
  <c r="Q154" i="11" s="1"/>
  <c r="DN154" i="10"/>
  <c r="DG154" i="10"/>
  <c r="DW153" i="10"/>
  <c r="AK153" i="11" s="1"/>
  <c r="DV153" i="10"/>
  <c r="AJ153" i="11" s="1"/>
  <c r="DS153" i="10"/>
  <c r="DR153" i="10"/>
  <c r="Z153" i="11" s="1"/>
  <c r="Q153" i="11" s="1"/>
  <c r="DN153" i="10"/>
  <c r="DG153" i="10"/>
  <c r="DF153" i="10" s="1"/>
  <c r="DU152" i="10"/>
  <c r="DT152" i="10"/>
  <c r="DQ152" i="10"/>
  <c r="DP152" i="10"/>
  <c r="DO152" i="10"/>
  <c r="DM152" i="10"/>
  <c r="DL152" i="10"/>
  <c r="DK152" i="10"/>
  <c r="DJ152" i="10"/>
  <c r="DI152" i="10"/>
  <c r="DH152" i="10"/>
  <c r="DW151" i="10"/>
  <c r="AK151" i="11" s="1"/>
  <c r="DV151" i="10"/>
  <c r="AJ151" i="11" s="1"/>
  <c r="DS151" i="10"/>
  <c r="DR151" i="10"/>
  <c r="DN151" i="10"/>
  <c r="DG151" i="10"/>
  <c r="DF151" i="10" s="1"/>
  <c r="DW150" i="10"/>
  <c r="DX150" i="10" s="1"/>
  <c r="DS150" i="10"/>
  <c r="DR150" i="10"/>
  <c r="DN150" i="10"/>
  <c r="DG150" i="10"/>
  <c r="DW149" i="10"/>
  <c r="DS149" i="10"/>
  <c r="DR149" i="10"/>
  <c r="Z149" i="11" s="1"/>
  <c r="Q149" i="11" s="1"/>
  <c r="DN149" i="10"/>
  <c r="DG149" i="10"/>
  <c r="DX148" i="10"/>
  <c r="DS148" i="10"/>
  <c r="DR148" i="10"/>
  <c r="Z148" i="11" s="1"/>
  <c r="Q148" i="11" s="1"/>
  <c r="DN148" i="10"/>
  <c r="DG148" i="10"/>
  <c r="DW147" i="10"/>
  <c r="DV147" i="10"/>
  <c r="DS147" i="10"/>
  <c r="DR147" i="10"/>
  <c r="Z147" i="11" s="1"/>
  <c r="Q147" i="11" s="1"/>
  <c r="DN147" i="10"/>
  <c r="DG147" i="10"/>
  <c r="DU146" i="10"/>
  <c r="DT146" i="10"/>
  <c r="DQ146" i="10"/>
  <c r="DP146" i="10"/>
  <c r="DO146" i="10"/>
  <c r="DN146" i="10"/>
  <c r="DM146" i="10"/>
  <c r="DL146" i="10"/>
  <c r="DK146" i="10"/>
  <c r="DJ146" i="10"/>
  <c r="DI146" i="10"/>
  <c r="DH146" i="10"/>
  <c r="DW145" i="10"/>
  <c r="AK145" i="11" s="1"/>
  <c r="DV145" i="10"/>
  <c r="DX145" i="10" s="1"/>
  <c r="DS145" i="10"/>
  <c r="DR145" i="10"/>
  <c r="Z145" i="11" s="1"/>
  <c r="Q145" i="11" s="1"/>
  <c r="DG145" i="10"/>
  <c r="DF145" i="10" s="1"/>
  <c r="DW144" i="10"/>
  <c r="DX144" i="10" s="1"/>
  <c r="DS144" i="10"/>
  <c r="DR144" i="10"/>
  <c r="Z144" i="11" s="1"/>
  <c r="Q144" i="11" s="1"/>
  <c r="DG144" i="10"/>
  <c r="DF144" i="10" s="1"/>
  <c r="DW143" i="10"/>
  <c r="DX143" i="10" s="1"/>
  <c r="DS143" i="10"/>
  <c r="DR143" i="10"/>
  <c r="DG143" i="10"/>
  <c r="DF143" i="10" s="1"/>
  <c r="DX142" i="10"/>
  <c r="DS142" i="10"/>
  <c r="DR142" i="10"/>
  <c r="Z142" i="11" s="1"/>
  <c r="Q142" i="11" s="1"/>
  <c r="DG142" i="10"/>
  <c r="DF142" i="10" s="1"/>
  <c r="DW141" i="10"/>
  <c r="DV141" i="10"/>
  <c r="DS141" i="10"/>
  <c r="DR141" i="10"/>
  <c r="Z141" i="11" s="1"/>
  <c r="Q141" i="11" s="1"/>
  <c r="DG141" i="10"/>
  <c r="DF141" i="10" s="1"/>
  <c r="DU140" i="10"/>
  <c r="DT140" i="10"/>
  <c r="DQ140" i="10"/>
  <c r="DP140" i="10"/>
  <c r="DO140" i="10"/>
  <c r="DM140" i="10"/>
  <c r="DL140" i="10"/>
  <c r="DK140" i="10"/>
  <c r="DJ140" i="10"/>
  <c r="DI140" i="10"/>
  <c r="DH140" i="10"/>
  <c r="DX139" i="10"/>
  <c r="DS139" i="10"/>
  <c r="DR139" i="10"/>
  <c r="DN139" i="10"/>
  <c r="DG139" i="10"/>
  <c r="DW138" i="10"/>
  <c r="DV138" i="10"/>
  <c r="AJ138" i="11" s="1"/>
  <c r="DS138" i="10"/>
  <c r="DS140" i="10" s="1"/>
  <c r="DR138" i="10"/>
  <c r="DN138" i="10"/>
  <c r="DG138" i="10"/>
  <c r="DG140" i="10" s="1"/>
  <c r="DU137" i="10"/>
  <c r="DT137" i="10"/>
  <c r="DQ137" i="10"/>
  <c r="DP137" i="10"/>
  <c r="DO137" i="10"/>
  <c r="DM137" i="10"/>
  <c r="DL137" i="10"/>
  <c r="DK137" i="10"/>
  <c r="DJ137" i="10"/>
  <c r="DI137" i="10"/>
  <c r="DH137" i="10"/>
  <c r="DW136" i="10"/>
  <c r="AK136" i="11" s="1"/>
  <c r="DV136" i="10"/>
  <c r="DX136" i="10" s="1"/>
  <c r="DS136" i="10"/>
  <c r="DR136" i="10"/>
  <c r="Z136" i="11" s="1"/>
  <c r="Q136" i="11" s="1"/>
  <c r="DN136" i="10"/>
  <c r="DG136" i="10"/>
  <c r="DX135" i="10"/>
  <c r="DS135" i="10"/>
  <c r="DR135" i="10"/>
  <c r="Z135" i="11" s="1"/>
  <c r="Q135" i="11" s="1"/>
  <c r="DN135" i="10"/>
  <c r="DG135" i="10"/>
  <c r="DW134" i="10"/>
  <c r="AK134" i="11" s="1"/>
  <c r="DV134" i="10"/>
  <c r="AJ134" i="11" s="1"/>
  <c r="DS134" i="10"/>
  <c r="DR134" i="10"/>
  <c r="Z134" i="11" s="1"/>
  <c r="Q134" i="11" s="1"/>
  <c r="DN134" i="10"/>
  <c r="DG134" i="10"/>
  <c r="DU133" i="10"/>
  <c r="DT133" i="10"/>
  <c r="DQ133" i="10"/>
  <c r="DP133" i="10"/>
  <c r="DO133" i="10"/>
  <c r="DM133" i="10"/>
  <c r="DL133" i="10"/>
  <c r="DK133" i="10"/>
  <c r="DJ133" i="10"/>
  <c r="DI133" i="10"/>
  <c r="DH133" i="10"/>
  <c r="DX132" i="10"/>
  <c r="DS132" i="10"/>
  <c r="DR132" i="10"/>
  <c r="DN132" i="10"/>
  <c r="DG132" i="10"/>
  <c r="DW131" i="10"/>
  <c r="DW133" i="10" s="1"/>
  <c r="DV131" i="10"/>
  <c r="DV133" i="10" s="1"/>
  <c r="DS131" i="10"/>
  <c r="DR131" i="10"/>
  <c r="DN131" i="10"/>
  <c r="DG131" i="10"/>
  <c r="DU130" i="10"/>
  <c r="DT130" i="10"/>
  <c r="DQ130" i="10"/>
  <c r="DP130" i="10"/>
  <c r="DO130" i="10"/>
  <c r="DM130" i="10"/>
  <c r="DL130" i="10"/>
  <c r="DK130" i="10"/>
  <c r="DJ130" i="10"/>
  <c r="DI130" i="10"/>
  <c r="DH130" i="10"/>
  <c r="DX129" i="10"/>
  <c r="DS129" i="10"/>
  <c r="DR129" i="10"/>
  <c r="DG129" i="10"/>
  <c r="DF129" i="10" s="1"/>
  <c r="DW128" i="10"/>
  <c r="DV128" i="10"/>
  <c r="DV130" i="10" s="1"/>
  <c r="DS128" i="10"/>
  <c r="DS130" i="10" s="1"/>
  <c r="DR128" i="10"/>
  <c r="DN130" i="10"/>
  <c r="DG128" i="10"/>
  <c r="DF128" i="10" s="1"/>
  <c r="DU127" i="10"/>
  <c r="DT127" i="10"/>
  <c r="DQ127" i="10"/>
  <c r="DP127" i="10"/>
  <c r="DO127" i="10"/>
  <c r="DN127" i="10"/>
  <c r="DM127" i="10"/>
  <c r="DL127" i="10"/>
  <c r="DK127" i="10"/>
  <c r="DJ127" i="10"/>
  <c r="DI127" i="10"/>
  <c r="DH127" i="10"/>
  <c r="DW126" i="10"/>
  <c r="DV126" i="10"/>
  <c r="AJ126" i="11" s="1"/>
  <c r="DS126" i="10"/>
  <c r="DR126" i="10"/>
  <c r="DG126" i="10"/>
  <c r="DF126" i="10" s="1"/>
  <c r="DW125" i="10"/>
  <c r="DS125" i="10"/>
  <c r="DR125" i="10"/>
  <c r="Z125" i="11" s="1"/>
  <c r="Q125" i="11" s="1"/>
  <c r="DG125" i="10"/>
  <c r="DF125" i="10" s="1"/>
  <c r="DX124" i="10"/>
  <c r="DS124" i="10"/>
  <c r="DR124" i="10"/>
  <c r="Z124" i="11" s="1"/>
  <c r="Q124" i="11" s="1"/>
  <c r="DG124" i="10"/>
  <c r="DF124" i="10" s="1"/>
  <c r="DW123" i="10"/>
  <c r="AK123" i="11" s="1"/>
  <c r="DV123" i="10"/>
  <c r="DS123" i="10"/>
  <c r="DR123" i="10"/>
  <c r="DG123" i="10"/>
  <c r="DU122" i="10"/>
  <c r="DT122" i="10"/>
  <c r="DQ122" i="10"/>
  <c r="DP122" i="10"/>
  <c r="DO122" i="10"/>
  <c r="DM122" i="10"/>
  <c r="DL122" i="10"/>
  <c r="DK122" i="10"/>
  <c r="DJ122" i="10"/>
  <c r="DI122" i="10"/>
  <c r="DH122" i="10"/>
  <c r="DW121" i="10"/>
  <c r="AK121" i="11" s="1"/>
  <c r="DV121" i="10"/>
  <c r="AJ121" i="11" s="1"/>
  <c r="DS121" i="10"/>
  <c r="DR121" i="10"/>
  <c r="DN121" i="10"/>
  <c r="DG121" i="10"/>
  <c r="DW120" i="10"/>
  <c r="DS120" i="10"/>
  <c r="DR120" i="10"/>
  <c r="Z120" i="11" s="1"/>
  <c r="Q120" i="11" s="1"/>
  <c r="DN120" i="10"/>
  <c r="DG120" i="10"/>
  <c r="DX119" i="10"/>
  <c r="DS119" i="10"/>
  <c r="DR119" i="10"/>
  <c r="Z119" i="11" s="1"/>
  <c r="Q119" i="11" s="1"/>
  <c r="DN119" i="10"/>
  <c r="DG119" i="10"/>
  <c r="DW118" i="10"/>
  <c r="AK118" i="11" s="1"/>
  <c r="DV118" i="10"/>
  <c r="AJ118" i="11" s="1"/>
  <c r="DS118" i="10"/>
  <c r="DR118" i="10"/>
  <c r="Z118" i="11" s="1"/>
  <c r="Q118" i="11" s="1"/>
  <c r="DN118" i="10"/>
  <c r="DG118" i="10"/>
  <c r="DU117" i="10"/>
  <c r="DT117" i="10"/>
  <c r="DQ117" i="10"/>
  <c r="DP117" i="10"/>
  <c r="DO117" i="10"/>
  <c r="DN117" i="10"/>
  <c r="DM117" i="10"/>
  <c r="DL117" i="10"/>
  <c r="DK117" i="10"/>
  <c r="DJ117" i="10"/>
  <c r="DI117" i="10"/>
  <c r="DH117" i="10"/>
  <c r="DW116" i="10"/>
  <c r="DX116" i="10" s="1"/>
  <c r="DS116" i="10"/>
  <c r="DR116" i="10"/>
  <c r="Z116" i="11" s="1"/>
  <c r="Q116" i="11" s="1"/>
  <c r="DG116" i="10"/>
  <c r="DF116" i="10" s="1"/>
  <c r="DW115" i="10"/>
  <c r="DX115" i="10" s="1"/>
  <c r="DS115" i="10"/>
  <c r="DR115" i="10"/>
  <c r="Z115" i="11" s="1"/>
  <c r="Q115" i="11" s="1"/>
  <c r="DG115" i="10"/>
  <c r="DF115" i="10" s="1"/>
  <c r="DX114" i="10"/>
  <c r="DS114" i="10"/>
  <c r="DR114" i="10"/>
  <c r="Z114" i="11" s="1"/>
  <c r="Q114" i="11" s="1"/>
  <c r="DG114" i="10"/>
  <c r="DF114" i="10" s="1"/>
  <c r="DW113" i="10"/>
  <c r="AK113" i="11" s="1"/>
  <c r="DV113" i="10"/>
  <c r="DV117" i="10" s="1"/>
  <c r="DS113" i="10"/>
  <c r="DR113" i="10"/>
  <c r="Z113" i="11" s="1"/>
  <c r="Q113" i="11" s="1"/>
  <c r="DG113" i="10"/>
  <c r="DU112" i="10"/>
  <c r="DT112" i="10"/>
  <c r="DQ112" i="10"/>
  <c r="DP112" i="10"/>
  <c r="DO112" i="10"/>
  <c r="DM112" i="10"/>
  <c r="DL112" i="10"/>
  <c r="DK112" i="10"/>
  <c r="DJ112" i="10"/>
  <c r="DI112" i="10"/>
  <c r="DH112" i="10"/>
  <c r="DW111" i="10"/>
  <c r="AK111" i="11" s="1"/>
  <c r="DS111" i="10"/>
  <c r="DR111" i="10"/>
  <c r="Z111" i="11" s="1"/>
  <c r="Q111" i="11" s="1"/>
  <c r="DN111" i="10"/>
  <c r="DG111" i="10"/>
  <c r="DF111" i="10" s="1"/>
  <c r="DX110" i="10"/>
  <c r="DS110" i="10"/>
  <c r="Z110" i="11" s="1"/>
  <c r="Q110" i="11" s="1"/>
  <c r="DR110" i="10"/>
  <c r="DN110" i="10"/>
  <c r="DG110" i="10"/>
  <c r="DW109" i="10"/>
  <c r="AK109" i="11" s="1"/>
  <c r="DV109" i="10"/>
  <c r="AJ109" i="11" s="1"/>
  <c r="DS109" i="10"/>
  <c r="DR109" i="10"/>
  <c r="DN109" i="10"/>
  <c r="DG109" i="10"/>
  <c r="DF109" i="10" s="1"/>
  <c r="DW108" i="10"/>
  <c r="AK108" i="11" s="1"/>
  <c r="DV108" i="10"/>
  <c r="DX108" i="10" s="1"/>
  <c r="DS108" i="10"/>
  <c r="DR108" i="10"/>
  <c r="DN108" i="10"/>
  <c r="DG108" i="10"/>
  <c r="DU107" i="10"/>
  <c r="DT107" i="10"/>
  <c r="DQ107" i="10"/>
  <c r="DP107" i="10"/>
  <c r="DO107" i="10"/>
  <c r="DM107" i="10"/>
  <c r="DL107" i="10"/>
  <c r="DK107" i="10"/>
  <c r="DJ107" i="10"/>
  <c r="DI107" i="10"/>
  <c r="DH107" i="10"/>
  <c r="DW106" i="10"/>
  <c r="AK106" i="11" s="1"/>
  <c r="DV106" i="10"/>
  <c r="AJ106" i="11" s="1"/>
  <c r="DS106" i="10"/>
  <c r="DR106" i="10"/>
  <c r="Z106" i="11" s="1"/>
  <c r="Q106" i="11" s="1"/>
  <c r="DN106" i="10"/>
  <c r="DG106" i="10"/>
  <c r="DW105" i="10"/>
  <c r="AK105" i="11" s="1"/>
  <c r="DS105" i="10"/>
  <c r="DR105" i="10"/>
  <c r="Z105" i="11" s="1"/>
  <c r="Q105" i="11" s="1"/>
  <c r="DN105" i="10"/>
  <c r="DG105" i="10"/>
  <c r="DX104" i="10"/>
  <c r="DS104" i="10"/>
  <c r="DR104" i="10"/>
  <c r="Z104" i="11" s="1"/>
  <c r="Q104" i="11" s="1"/>
  <c r="DN104" i="10"/>
  <c r="DG104" i="10"/>
  <c r="DW103" i="10"/>
  <c r="AK103" i="11" s="1"/>
  <c r="DV103" i="10"/>
  <c r="DX103" i="10" s="1"/>
  <c r="DS103" i="10"/>
  <c r="DR103" i="10"/>
  <c r="Z103" i="11" s="1"/>
  <c r="Q103" i="11" s="1"/>
  <c r="DN103" i="10"/>
  <c r="DG103" i="10"/>
  <c r="DU102" i="10"/>
  <c r="DT102" i="10"/>
  <c r="DQ102" i="10"/>
  <c r="DP102" i="10"/>
  <c r="DO102" i="10"/>
  <c r="DM102" i="10"/>
  <c r="DL102" i="10"/>
  <c r="DJ102" i="10"/>
  <c r="DI102" i="10"/>
  <c r="DH102" i="10"/>
  <c r="DW101" i="10"/>
  <c r="AK101" i="11" s="1"/>
  <c r="DV101" i="10"/>
  <c r="AJ101" i="11" s="1"/>
  <c r="DS101" i="10"/>
  <c r="DR101" i="10"/>
  <c r="Z101" i="11" s="1"/>
  <c r="Q101" i="11" s="1"/>
  <c r="DN101" i="10"/>
  <c r="DG101" i="10"/>
  <c r="DF101" i="10" s="1"/>
  <c r="DW100" i="10"/>
  <c r="AK100" i="11" s="1"/>
  <c r="DV100" i="10"/>
  <c r="AJ100" i="11" s="1"/>
  <c r="DS100" i="10"/>
  <c r="DR100" i="10"/>
  <c r="Z100" i="11" s="1"/>
  <c r="Q100" i="11" s="1"/>
  <c r="DN100" i="10"/>
  <c r="DG100" i="10"/>
  <c r="DF100" i="10" s="1"/>
  <c r="DW99" i="10"/>
  <c r="AK99" i="11" s="1"/>
  <c r="DV99" i="10"/>
  <c r="DS99" i="10"/>
  <c r="DR99" i="10"/>
  <c r="Z99" i="11" s="1"/>
  <c r="Q99" i="11" s="1"/>
  <c r="DN99" i="10"/>
  <c r="DG99" i="10"/>
  <c r="DW98" i="10"/>
  <c r="DS98" i="10"/>
  <c r="DR98" i="10"/>
  <c r="DN98" i="10"/>
  <c r="DG98" i="10"/>
  <c r="DF98" i="10" s="1"/>
  <c r="DW97" i="10"/>
  <c r="DX97" i="10" s="1"/>
  <c r="DS97" i="10"/>
  <c r="DR97" i="10"/>
  <c r="Z97" i="11" s="1"/>
  <c r="Q97" i="11" s="1"/>
  <c r="DN97" i="10"/>
  <c r="DG97" i="10"/>
  <c r="DF97" i="10" s="1"/>
  <c r="DW96" i="10"/>
  <c r="AK96" i="11" s="1"/>
  <c r="DS96" i="10"/>
  <c r="DR96" i="10"/>
  <c r="Z96" i="11" s="1"/>
  <c r="Q96" i="11" s="1"/>
  <c r="DN96" i="10"/>
  <c r="DG96" i="10"/>
  <c r="DX95" i="10"/>
  <c r="DS95" i="10"/>
  <c r="DR95" i="10"/>
  <c r="Z95" i="11" s="1"/>
  <c r="Q95" i="11" s="1"/>
  <c r="DN95" i="10"/>
  <c r="DG95" i="10"/>
  <c r="DW94" i="10"/>
  <c r="DS94" i="10"/>
  <c r="DN94" i="10"/>
  <c r="DK94" i="10"/>
  <c r="DU93" i="10"/>
  <c r="DT93" i="10"/>
  <c r="DQ93" i="10"/>
  <c r="DP93" i="10"/>
  <c r="DO93" i="10"/>
  <c r="DN93" i="10"/>
  <c r="DM93" i="10"/>
  <c r="DL93" i="10"/>
  <c r="DK93" i="10"/>
  <c r="DJ93" i="10"/>
  <c r="DI93" i="10"/>
  <c r="DH93" i="10"/>
  <c r="DW92" i="10"/>
  <c r="AK92" i="11" s="1"/>
  <c r="DV92" i="10"/>
  <c r="DS92" i="10"/>
  <c r="DR92" i="10"/>
  <c r="Z92" i="11" s="1"/>
  <c r="Q92" i="11" s="1"/>
  <c r="DG92" i="10"/>
  <c r="DF92" i="10" s="1"/>
  <c r="DW91" i="10"/>
  <c r="AK91" i="11" s="1"/>
  <c r="DV91" i="10"/>
  <c r="AJ91" i="11" s="1"/>
  <c r="DS91" i="10"/>
  <c r="DR91" i="10"/>
  <c r="DG91" i="10"/>
  <c r="DF91" i="10" s="1"/>
  <c r="DX90" i="10"/>
  <c r="DS90" i="10"/>
  <c r="DR90" i="10"/>
  <c r="Z90" i="11" s="1"/>
  <c r="Q90" i="11" s="1"/>
  <c r="DG90" i="10"/>
  <c r="DF90" i="10" s="1"/>
  <c r="DW89" i="10"/>
  <c r="AK89" i="11" s="1"/>
  <c r="DV89" i="10"/>
  <c r="AJ89" i="11" s="1"/>
  <c r="DS89" i="10"/>
  <c r="DR89" i="10"/>
  <c r="Z89" i="11" s="1"/>
  <c r="Q89" i="11" s="1"/>
  <c r="DG89" i="10"/>
  <c r="DU88" i="10"/>
  <c r="DT88" i="10"/>
  <c r="DQ88" i="10"/>
  <c r="DP88" i="10"/>
  <c r="DO88" i="10"/>
  <c r="DM88" i="10"/>
  <c r="DL88" i="10"/>
  <c r="DK88" i="10"/>
  <c r="DJ88" i="10"/>
  <c r="DI88" i="10"/>
  <c r="DH88" i="10"/>
  <c r="DW87" i="10"/>
  <c r="AK87" i="11" s="1"/>
  <c r="DV87" i="10"/>
  <c r="DX87" i="10" s="1"/>
  <c r="DS87" i="10"/>
  <c r="DR87" i="10"/>
  <c r="Z87" i="11" s="1"/>
  <c r="Q87" i="11" s="1"/>
  <c r="DN87" i="10"/>
  <c r="DG87" i="10"/>
  <c r="DF87" i="10" s="1"/>
  <c r="DW86" i="10"/>
  <c r="AK86" i="11" s="1"/>
  <c r="DS86" i="10"/>
  <c r="DR86" i="10"/>
  <c r="DN86" i="10"/>
  <c r="DG86" i="10"/>
  <c r="DX85" i="10"/>
  <c r="DS85" i="10"/>
  <c r="DR85" i="10"/>
  <c r="Z85" i="11" s="1"/>
  <c r="Q85" i="11" s="1"/>
  <c r="DN85" i="10"/>
  <c r="DG85" i="10"/>
  <c r="DW84" i="10"/>
  <c r="AK84" i="11" s="1"/>
  <c r="DV84" i="10"/>
  <c r="AJ84" i="11" s="1"/>
  <c r="DS84" i="10"/>
  <c r="DR84" i="10"/>
  <c r="DN84" i="10"/>
  <c r="DG84" i="10"/>
  <c r="DU83" i="10"/>
  <c r="DT83" i="10"/>
  <c r="DQ83" i="10"/>
  <c r="DP83" i="10"/>
  <c r="DO83" i="10"/>
  <c r="DM83" i="10"/>
  <c r="DL83" i="10"/>
  <c r="DK83" i="10"/>
  <c r="DJ83" i="10"/>
  <c r="DI83" i="10"/>
  <c r="DH83" i="10"/>
  <c r="DW82" i="10"/>
  <c r="DV82" i="10"/>
  <c r="DX82" i="10" s="1"/>
  <c r="DS82" i="10"/>
  <c r="DR82" i="10"/>
  <c r="Z82" i="11" s="1"/>
  <c r="Q82" i="11" s="1"/>
  <c r="DN82" i="10"/>
  <c r="DG82" i="10"/>
  <c r="DX81" i="10"/>
  <c r="DS81" i="10"/>
  <c r="DR81" i="10"/>
  <c r="Z81" i="11" s="1"/>
  <c r="Q81" i="11" s="1"/>
  <c r="DN81" i="10"/>
  <c r="DG81" i="10"/>
  <c r="DW80" i="10"/>
  <c r="DV80" i="10"/>
  <c r="DS80" i="10"/>
  <c r="DR80" i="10"/>
  <c r="Z80" i="11" s="1"/>
  <c r="Q80" i="11" s="1"/>
  <c r="DN80" i="10"/>
  <c r="DG80" i="10"/>
  <c r="DF80" i="10" s="1"/>
  <c r="DU79" i="10"/>
  <c r="DT79" i="10"/>
  <c r="DQ79" i="10"/>
  <c r="DP79" i="10"/>
  <c r="DO79" i="10"/>
  <c r="DM79" i="10"/>
  <c r="DL79" i="10"/>
  <c r="DK79" i="10"/>
  <c r="DJ79" i="10"/>
  <c r="DI79" i="10"/>
  <c r="DH79" i="10"/>
  <c r="DW78" i="10"/>
  <c r="AK78" i="11" s="1"/>
  <c r="DV78" i="10"/>
  <c r="DS78" i="10"/>
  <c r="DR78" i="10"/>
  <c r="Z78" i="11" s="1"/>
  <c r="Q78" i="11" s="1"/>
  <c r="DN78" i="10"/>
  <c r="DG78" i="10"/>
  <c r="DW77" i="10"/>
  <c r="DS77" i="10"/>
  <c r="DR77" i="10"/>
  <c r="Z77" i="11" s="1"/>
  <c r="Q77" i="11" s="1"/>
  <c r="DN77" i="10"/>
  <c r="DG77" i="10"/>
  <c r="DX76" i="10"/>
  <c r="DS76" i="10"/>
  <c r="DR76" i="10"/>
  <c r="DN76" i="10"/>
  <c r="DG76" i="10"/>
  <c r="DF76" i="10" s="1"/>
  <c r="DW75" i="10"/>
  <c r="AK75" i="11" s="1"/>
  <c r="DV75" i="10"/>
  <c r="DV79" i="10" s="1"/>
  <c r="DS75" i="10"/>
  <c r="DR75" i="10"/>
  <c r="DN75" i="10"/>
  <c r="DG75" i="10"/>
  <c r="DF75" i="10" s="1"/>
  <c r="DU74" i="10"/>
  <c r="DT74" i="10"/>
  <c r="DQ74" i="10"/>
  <c r="DP74" i="10"/>
  <c r="DO74" i="10"/>
  <c r="DM74" i="10"/>
  <c r="DL74" i="10"/>
  <c r="DK74" i="10"/>
  <c r="DJ74" i="10"/>
  <c r="DI74" i="10"/>
  <c r="DH74" i="10"/>
  <c r="DW73" i="10"/>
  <c r="AK73" i="11" s="1"/>
  <c r="DV73" i="10"/>
  <c r="DS73" i="10"/>
  <c r="DR73" i="10"/>
  <c r="Z73" i="11" s="1"/>
  <c r="Q73" i="11" s="1"/>
  <c r="DN73" i="10"/>
  <c r="DG73" i="10"/>
  <c r="DW72" i="10"/>
  <c r="DX72" i="10" s="1"/>
  <c r="DS72" i="10"/>
  <c r="DR72" i="10"/>
  <c r="Z72" i="11" s="1"/>
  <c r="Q72" i="11" s="1"/>
  <c r="DN72" i="10"/>
  <c r="DG72" i="10"/>
  <c r="DX71" i="10"/>
  <c r="DS71" i="10"/>
  <c r="DR71" i="10"/>
  <c r="Z71" i="11" s="1"/>
  <c r="Q71" i="11" s="1"/>
  <c r="DN71" i="10"/>
  <c r="DG71" i="10"/>
  <c r="DW70" i="10"/>
  <c r="AK70" i="11" s="1"/>
  <c r="DV70" i="10"/>
  <c r="AJ70" i="11" s="1"/>
  <c r="DS70" i="10"/>
  <c r="DR70" i="10"/>
  <c r="Z70" i="11" s="1"/>
  <c r="Q70" i="11" s="1"/>
  <c r="DN70" i="10"/>
  <c r="DG70" i="10"/>
  <c r="DU69" i="10"/>
  <c r="DT69" i="10"/>
  <c r="DQ69" i="10"/>
  <c r="DP69" i="10"/>
  <c r="DO69" i="10"/>
  <c r="DM69" i="10"/>
  <c r="DL69" i="10"/>
  <c r="DK69" i="10"/>
  <c r="DJ69" i="10"/>
  <c r="DI69" i="10"/>
  <c r="DH69" i="10"/>
  <c r="DX68" i="10"/>
  <c r="DS68" i="10"/>
  <c r="DR68" i="10"/>
  <c r="Z68" i="11" s="1"/>
  <c r="Q68" i="11" s="1"/>
  <c r="DN68" i="10"/>
  <c r="DG68" i="10"/>
  <c r="DF68" i="10" s="1"/>
  <c r="DW67" i="10"/>
  <c r="DW69" i="10" s="1"/>
  <c r="DV67" i="10"/>
  <c r="DV69" i="10" s="1"/>
  <c r="DS67" i="10"/>
  <c r="DS69" i="10" s="1"/>
  <c r="DR67" i="10"/>
  <c r="DN67" i="10"/>
  <c r="DG67" i="10"/>
  <c r="DU66" i="10"/>
  <c r="DT66" i="10"/>
  <c r="DQ66" i="10"/>
  <c r="DP66" i="10"/>
  <c r="DO66" i="10"/>
  <c r="DN66" i="10"/>
  <c r="DM66" i="10"/>
  <c r="DL66" i="10"/>
  <c r="DK66" i="10"/>
  <c r="DJ66" i="10"/>
  <c r="DI66" i="10"/>
  <c r="DH66" i="10"/>
  <c r="DW65" i="10"/>
  <c r="AK65" i="11" s="1"/>
  <c r="DV65" i="10"/>
  <c r="AJ65" i="11" s="1"/>
  <c r="DS65" i="10"/>
  <c r="DR65" i="10"/>
  <c r="DG65" i="10"/>
  <c r="DF65" i="10"/>
  <c r="DX64" i="10"/>
  <c r="DS64" i="10"/>
  <c r="DR64" i="10"/>
  <c r="DG64" i="10"/>
  <c r="DW63" i="10"/>
  <c r="DV63" i="10"/>
  <c r="AJ63" i="11" s="1"/>
  <c r="DS63" i="10"/>
  <c r="DR63" i="10"/>
  <c r="Z63" i="11" s="1"/>
  <c r="Q63" i="11" s="1"/>
  <c r="DG63" i="10"/>
  <c r="DF63" i="10"/>
  <c r="DU62" i="10"/>
  <c r="DT62" i="10"/>
  <c r="DQ62" i="10"/>
  <c r="DP62" i="10"/>
  <c r="DO62" i="10"/>
  <c r="DM62" i="10"/>
  <c r="DL62" i="10"/>
  <c r="DK62" i="10"/>
  <c r="DJ62" i="10"/>
  <c r="DI62" i="10"/>
  <c r="DH62" i="10"/>
  <c r="DX61" i="10"/>
  <c r="DS61" i="10"/>
  <c r="DS62" i="10" s="1"/>
  <c r="DR61" i="10"/>
  <c r="Z61" i="11" s="1"/>
  <c r="Q61" i="11" s="1"/>
  <c r="DN61" i="10"/>
  <c r="DG61" i="10"/>
  <c r="DW60" i="10"/>
  <c r="DW62" i="10" s="1"/>
  <c r="DV60" i="10"/>
  <c r="DV62" i="10" s="1"/>
  <c r="DS60" i="10"/>
  <c r="DR62" i="10"/>
  <c r="DN60" i="10"/>
  <c r="DN62" i="10" s="1"/>
  <c r="DG60" i="10"/>
  <c r="DF60" i="10" s="1"/>
  <c r="DU59" i="10"/>
  <c r="DT59" i="10"/>
  <c r="DQ59" i="10"/>
  <c r="DP59" i="10"/>
  <c r="DO59" i="10"/>
  <c r="DM59" i="10"/>
  <c r="DL59" i="10"/>
  <c r="DK59" i="10"/>
  <c r="DJ59" i="10"/>
  <c r="DI59" i="10"/>
  <c r="DH59" i="10"/>
  <c r="DW58" i="10"/>
  <c r="AK58" i="11" s="1"/>
  <c r="DV58" i="10"/>
  <c r="DS58" i="10"/>
  <c r="DR58" i="10"/>
  <c r="Z58" i="11" s="1"/>
  <c r="Q58" i="11" s="1"/>
  <c r="DN58" i="10"/>
  <c r="DG58" i="10"/>
  <c r="DF58" i="10" s="1"/>
  <c r="DW57" i="10"/>
  <c r="DS57" i="10"/>
  <c r="DR57" i="10"/>
  <c r="DN57" i="10"/>
  <c r="DG57" i="10"/>
  <c r="DX56" i="10"/>
  <c r="DS56" i="10"/>
  <c r="DR56" i="10"/>
  <c r="DN56" i="10"/>
  <c r="DG56" i="10"/>
  <c r="DW55" i="10"/>
  <c r="AK55" i="11" s="1"/>
  <c r="DV55" i="10"/>
  <c r="DX55" i="10" s="1"/>
  <c r="DS55" i="10"/>
  <c r="DR55" i="10"/>
  <c r="DN55" i="10"/>
  <c r="DG55" i="10"/>
  <c r="DU54" i="10"/>
  <c r="DT54" i="10"/>
  <c r="DQ54" i="10"/>
  <c r="DP54" i="10"/>
  <c r="DO54" i="10"/>
  <c r="DM54" i="10"/>
  <c r="DL54" i="10"/>
  <c r="DK54" i="10"/>
  <c r="DJ54" i="10"/>
  <c r="DI54" i="10"/>
  <c r="DH54" i="10"/>
  <c r="DX53" i="10"/>
  <c r="DS53" i="10"/>
  <c r="DR53" i="10"/>
  <c r="Z53" i="11" s="1"/>
  <c r="Q53" i="11" s="1"/>
  <c r="DN53" i="10"/>
  <c r="DG53" i="10"/>
  <c r="DW52" i="10"/>
  <c r="DW54" i="10" s="1"/>
  <c r="DV52" i="10"/>
  <c r="DV54" i="10" s="1"/>
  <c r="DS52" i="10"/>
  <c r="DR52" i="10"/>
  <c r="DN52" i="10"/>
  <c r="DN54" i="10" s="1"/>
  <c r="DG52" i="10"/>
  <c r="DU51" i="10"/>
  <c r="DT51" i="10"/>
  <c r="DQ51" i="10"/>
  <c r="DP51" i="10"/>
  <c r="DO51" i="10"/>
  <c r="DM51" i="10"/>
  <c r="DL51" i="10"/>
  <c r="DK51" i="10"/>
  <c r="DJ51" i="10"/>
  <c r="DI51" i="10"/>
  <c r="DH51" i="10"/>
  <c r="DW50" i="10"/>
  <c r="DV50" i="10"/>
  <c r="DS50" i="10"/>
  <c r="DR50" i="10"/>
  <c r="Z50" i="11" s="1"/>
  <c r="Q50" i="11" s="1"/>
  <c r="DN50" i="10"/>
  <c r="DG50" i="10"/>
  <c r="DF50" i="10" s="1"/>
  <c r="DX49" i="10"/>
  <c r="DS49" i="10"/>
  <c r="DR49" i="10"/>
  <c r="Z49" i="11" s="1"/>
  <c r="Q49" i="11" s="1"/>
  <c r="DN49" i="10"/>
  <c r="DG49" i="10"/>
  <c r="DF49" i="10" s="1"/>
  <c r="DW48" i="10"/>
  <c r="DV48" i="10"/>
  <c r="DS48" i="10"/>
  <c r="DR48" i="10"/>
  <c r="Z48" i="11" s="1"/>
  <c r="Q48" i="11" s="1"/>
  <c r="DN48" i="10"/>
  <c r="DG48" i="10"/>
  <c r="DU47" i="10"/>
  <c r="DT47" i="10"/>
  <c r="DQ47" i="10"/>
  <c r="DP47" i="10"/>
  <c r="DO47" i="10"/>
  <c r="DM47" i="10"/>
  <c r="DL47" i="10"/>
  <c r="DK47" i="10"/>
  <c r="DJ47" i="10"/>
  <c r="DI47" i="10"/>
  <c r="DH47" i="10"/>
  <c r="DX46" i="10"/>
  <c r="DS46" i="10"/>
  <c r="DR46" i="10"/>
  <c r="DN46" i="10"/>
  <c r="DG46" i="10"/>
  <c r="DW45" i="10"/>
  <c r="DV45" i="10"/>
  <c r="DS45" i="10"/>
  <c r="DS47" i="10" s="1"/>
  <c r="DR45" i="10"/>
  <c r="DN45" i="10"/>
  <c r="DN47" i="10" s="1"/>
  <c r="DG45" i="10"/>
  <c r="DU44" i="10"/>
  <c r="DT44" i="10"/>
  <c r="DQ44" i="10"/>
  <c r="DP44" i="10"/>
  <c r="DO44" i="10"/>
  <c r="DM44" i="10"/>
  <c r="DL44" i="10"/>
  <c r="DK44" i="10"/>
  <c r="DJ44" i="10"/>
  <c r="DI44" i="10"/>
  <c r="DH44" i="10"/>
  <c r="DX43" i="10"/>
  <c r="DS43" i="10"/>
  <c r="DR43" i="10"/>
  <c r="DG43" i="10"/>
  <c r="DW42" i="10"/>
  <c r="DW44" i="10" s="1"/>
  <c r="DV42" i="10"/>
  <c r="DV44" i="10" s="1"/>
  <c r="DS42" i="10"/>
  <c r="DN44" i="10"/>
  <c r="DG42" i="10"/>
  <c r="DU41" i="10"/>
  <c r="DT41" i="10"/>
  <c r="DQ41" i="10"/>
  <c r="DP41" i="10"/>
  <c r="DO41" i="10"/>
  <c r="DM41" i="10"/>
  <c r="DL41" i="10"/>
  <c r="DK41" i="10"/>
  <c r="DJ41" i="10"/>
  <c r="DI41" i="10"/>
  <c r="DH41" i="10"/>
  <c r="DW40" i="10"/>
  <c r="AK40" i="11" s="1"/>
  <c r="DV40" i="10"/>
  <c r="AJ40" i="11" s="1"/>
  <c r="DS40" i="10"/>
  <c r="DR40" i="10"/>
  <c r="Z40" i="11" s="1"/>
  <c r="Q40" i="11" s="1"/>
  <c r="DN40" i="10"/>
  <c r="DG40" i="10"/>
  <c r="DX39" i="10"/>
  <c r="DS39" i="10"/>
  <c r="DR39" i="10"/>
  <c r="Z39" i="11" s="1"/>
  <c r="Q39" i="11" s="1"/>
  <c r="DN39" i="10"/>
  <c r="DG39" i="10"/>
  <c r="DW38" i="10"/>
  <c r="AK38" i="11" s="1"/>
  <c r="DV38" i="10"/>
  <c r="DS38" i="10"/>
  <c r="DR38" i="10"/>
  <c r="Z38" i="11" s="1"/>
  <c r="Q38" i="11" s="1"/>
  <c r="DN38" i="10"/>
  <c r="DG38" i="10"/>
  <c r="DU37" i="10"/>
  <c r="DT37" i="10"/>
  <c r="DQ37" i="10"/>
  <c r="DP37" i="10"/>
  <c r="DO37" i="10"/>
  <c r="DN37" i="10"/>
  <c r="DM37" i="10"/>
  <c r="DL37" i="10"/>
  <c r="DK37" i="10"/>
  <c r="DJ37" i="10"/>
  <c r="DI37" i="10"/>
  <c r="DH37" i="10"/>
  <c r="DX36" i="10"/>
  <c r="DS36" i="10"/>
  <c r="DR36" i="10"/>
  <c r="Z36" i="11" s="1"/>
  <c r="Q36" i="11" s="1"/>
  <c r="DG36" i="10"/>
  <c r="DF36" i="10" s="1"/>
  <c r="DW35" i="10"/>
  <c r="DV35" i="10"/>
  <c r="DV37" i="10" s="1"/>
  <c r="DS35" i="10"/>
  <c r="DR35" i="10"/>
  <c r="DG35" i="10"/>
  <c r="DF35" i="10" s="1"/>
  <c r="DU34" i="10"/>
  <c r="DT34" i="10"/>
  <c r="DQ34" i="10"/>
  <c r="DP34" i="10"/>
  <c r="DO34" i="10"/>
  <c r="DM34" i="10"/>
  <c r="DL34" i="10"/>
  <c r="DK34" i="10"/>
  <c r="DJ34" i="10"/>
  <c r="DI34" i="10"/>
  <c r="DH34" i="10"/>
  <c r="DW33" i="10"/>
  <c r="DX33" i="10" s="1"/>
  <c r="DS33" i="10"/>
  <c r="DR33" i="10"/>
  <c r="Z33" i="11" s="1"/>
  <c r="Q33" i="11" s="1"/>
  <c r="DN33" i="10"/>
  <c r="DG33" i="10"/>
  <c r="DX32" i="10"/>
  <c r="DS32" i="10"/>
  <c r="DR32" i="10"/>
  <c r="Z32" i="11" s="1"/>
  <c r="Q32" i="11" s="1"/>
  <c r="DN32" i="10"/>
  <c r="DG32" i="10"/>
  <c r="DW31" i="10"/>
  <c r="AK31" i="11" s="1"/>
  <c r="DV31" i="10"/>
  <c r="DS31" i="10"/>
  <c r="DR31" i="10"/>
  <c r="Z31" i="11" s="1"/>
  <c r="Q31" i="11" s="1"/>
  <c r="DN31" i="10"/>
  <c r="DG31" i="10"/>
  <c r="DU30" i="10"/>
  <c r="DT30" i="10"/>
  <c r="DQ30" i="10"/>
  <c r="DP30" i="10"/>
  <c r="DO30" i="10"/>
  <c r="DM30" i="10"/>
  <c r="DL30" i="10"/>
  <c r="DK30" i="10"/>
  <c r="DJ30" i="10"/>
  <c r="DI30" i="10"/>
  <c r="DH30" i="10"/>
  <c r="DW29" i="10"/>
  <c r="DX29" i="10" s="1"/>
  <c r="DS29" i="10"/>
  <c r="DR29" i="10"/>
  <c r="DN29" i="10"/>
  <c r="DG29" i="10"/>
  <c r="DX28" i="10"/>
  <c r="DS28" i="10"/>
  <c r="DR28" i="10"/>
  <c r="Z28" i="11" s="1"/>
  <c r="Q28" i="11" s="1"/>
  <c r="DN28" i="10"/>
  <c r="DG28" i="10"/>
  <c r="DW27" i="10"/>
  <c r="AK27" i="11" s="1"/>
  <c r="DV27" i="10"/>
  <c r="DX27" i="10" s="1"/>
  <c r="DS27" i="10"/>
  <c r="DR27" i="10"/>
  <c r="DN27" i="10"/>
  <c r="DG27" i="10"/>
  <c r="DU26" i="10"/>
  <c r="DT26" i="10"/>
  <c r="DQ26" i="10"/>
  <c r="DP26" i="10"/>
  <c r="DO26" i="10"/>
  <c r="DN26" i="10"/>
  <c r="DM26" i="10"/>
  <c r="DL26" i="10"/>
  <c r="DK26" i="10"/>
  <c r="DJ26" i="10"/>
  <c r="DI26" i="10"/>
  <c r="DH26" i="10"/>
  <c r="DX25" i="10"/>
  <c r="DS25" i="10"/>
  <c r="DR25" i="10"/>
  <c r="DG25" i="10"/>
  <c r="DF25" i="10" s="1"/>
  <c r="DW24" i="10"/>
  <c r="DW26" i="10" s="1"/>
  <c r="DV24" i="10"/>
  <c r="DV26" i="10" s="1"/>
  <c r="DS24" i="10"/>
  <c r="DR24" i="10"/>
  <c r="DG24" i="10"/>
  <c r="DU23" i="10"/>
  <c r="DT23" i="10"/>
  <c r="DQ23" i="10"/>
  <c r="DP23" i="10"/>
  <c r="DO23" i="10"/>
  <c r="DM23" i="10"/>
  <c r="DL23" i="10"/>
  <c r="DK23" i="10"/>
  <c r="DJ23" i="10"/>
  <c r="DI23" i="10"/>
  <c r="DH23" i="10"/>
  <c r="DX22" i="10"/>
  <c r="DS22" i="10"/>
  <c r="DR22" i="10"/>
  <c r="DN22" i="10"/>
  <c r="DG22" i="10"/>
  <c r="DF22" i="10"/>
  <c r="DW21" i="10"/>
  <c r="DW23" i="10" s="1"/>
  <c r="DV21" i="10"/>
  <c r="DV23" i="10" s="1"/>
  <c r="DS21" i="10"/>
  <c r="DR21" i="10"/>
  <c r="DN21" i="10"/>
  <c r="DN23" i="10" s="1"/>
  <c r="DG21" i="10"/>
  <c r="DU20" i="10"/>
  <c r="DT20" i="10"/>
  <c r="DQ20" i="10"/>
  <c r="DP20" i="10"/>
  <c r="DO20" i="10"/>
  <c r="DM20" i="10"/>
  <c r="DL20" i="10"/>
  <c r="DK20" i="10"/>
  <c r="DJ20" i="10"/>
  <c r="DI20" i="10"/>
  <c r="DH20" i="10"/>
  <c r="DX19" i="10"/>
  <c r="DS19" i="10"/>
  <c r="DR19" i="10"/>
  <c r="Z19" i="11" s="1"/>
  <c r="Q19" i="11" s="1"/>
  <c r="DN19" i="10"/>
  <c r="DG19" i="10"/>
  <c r="DW18" i="10"/>
  <c r="DW20" i="10" s="1"/>
  <c r="DV18" i="10"/>
  <c r="DX18" i="10" s="1"/>
  <c r="DX20" i="10" s="1"/>
  <c r="DS18" i="10"/>
  <c r="DS20" i="10" s="1"/>
  <c r="DR18" i="10"/>
  <c r="Z18" i="11" s="1"/>
  <c r="Q18" i="11" s="1"/>
  <c r="DN18" i="10"/>
  <c r="DG18" i="10"/>
  <c r="DG20" i="10" s="1"/>
  <c r="DU17" i="10"/>
  <c r="DT17" i="10"/>
  <c r="DQ17" i="10"/>
  <c r="DP17" i="10"/>
  <c r="DO17" i="10"/>
  <c r="DN17" i="10"/>
  <c r="DM17" i="10"/>
  <c r="DL17" i="10"/>
  <c r="DK17" i="10"/>
  <c r="DJ17" i="10"/>
  <c r="DI17" i="10"/>
  <c r="DH17" i="10"/>
  <c r="DX16" i="10"/>
  <c r="DS16" i="10"/>
  <c r="DR16" i="10"/>
  <c r="DG16" i="10"/>
  <c r="DF16" i="10" s="1"/>
  <c r="DW15" i="10"/>
  <c r="DW17" i="10" s="1"/>
  <c r="DV15" i="10"/>
  <c r="DV17" i="10" s="1"/>
  <c r="DS15" i="10"/>
  <c r="DR15" i="10"/>
  <c r="DG15" i="10"/>
  <c r="DU14" i="10"/>
  <c r="DT14" i="10"/>
  <c r="DQ14" i="10"/>
  <c r="DP14" i="10"/>
  <c r="DO14" i="10"/>
  <c r="DM14" i="10"/>
  <c r="DL14" i="10"/>
  <c r="DK14" i="10"/>
  <c r="DJ14" i="10"/>
  <c r="DI14" i="10"/>
  <c r="DH14" i="10"/>
  <c r="DW13" i="10"/>
  <c r="DS13" i="10"/>
  <c r="DR13" i="10"/>
  <c r="DN13" i="10"/>
  <c r="DG13" i="10"/>
  <c r="DF13" i="10" s="1"/>
  <c r="DX12" i="10"/>
  <c r="DS12" i="10"/>
  <c r="DR12" i="10"/>
  <c r="Z12" i="11" s="1"/>
  <c r="Q12" i="11" s="1"/>
  <c r="DN12" i="10"/>
  <c r="DG12" i="10"/>
  <c r="DW11" i="10"/>
  <c r="AK11" i="11" s="1"/>
  <c r="DV11" i="10"/>
  <c r="DS11" i="10"/>
  <c r="DR11" i="10"/>
  <c r="Z11" i="11" s="1"/>
  <c r="Q11" i="11" s="1"/>
  <c r="DN11" i="10"/>
  <c r="DG11" i="10"/>
  <c r="DF11" i="10"/>
  <c r="DU10" i="10"/>
  <c r="DT10" i="10"/>
  <c r="DQ10" i="10"/>
  <c r="DP10" i="10"/>
  <c r="DO10" i="10"/>
  <c r="DM10" i="10"/>
  <c r="DL10" i="10"/>
  <c r="DK10" i="10"/>
  <c r="DJ10" i="10"/>
  <c r="DI10" i="10"/>
  <c r="DH10" i="10"/>
  <c r="DW9" i="10"/>
  <c r="AK9" i="11" s="1"/>
  <c r="DS9" i="10"/>
  <c r="DR9" i="10"/>
  <c r="DN9" i="10"/>
  <c r="DG9" i="10"/>
  <c r="DX8" i="10"/>
  <c r="DS8" i="10"/>
  <c r="DR8" i="10"/>
  <c r="Z8" i="11" s="1"/>
  <c r="Q8" i="11" s="1"/>
  <c r="DN8" i="10"/>
  <c r="DG8" i="10"/>
  <c r="DF8" i="10" s="1"/>
  <c r="DW7" i="10"/>
  <c r="AK7" i="11" s="1"/>
  <c r="DX7" i="10"/>
  <c r="DS7" i="10"/>
  <c r="DR7" i="10"/>
  <c r="Z7" i="11" s="1"/>
  <c r="Q7" i="11" s="1"/>
  <c r="DN7" i="10"/>
  <c r="DG7" i="10"/>
  <c r="Z213" i="11" l="1"/>
  <c r="Q213" i="11" s="1"/>
  <c r="AK42" i="11"/>
  <c r="AJ42" i="11"/>
  <c r="Z132" i="11"/>
  <c r="Q132" i="11" s="1"/>
  <c r="DF132" i="10"/>
  <c r="DN133" i="10"/>
  <c r="DX57" i="10"/>
  <c r="AK57" i="11"/>
  <c r="DX77" i="10"/>
  <c r="AK77" i="11"/>
  <c r="DX211" i="10"/>
  <c r="AK211" i="11"/>
  <c r="DX98" i="10"/>
  <c r="AK98" i="11"/>
  <c r="AK29" i="11"/>
  <c r="DN51" i="10"/>
  <c r="DX120" i="10"/>
  <c r="AK120" i="11"/>
  <c r="DW130" i="10"/>
  <c r="AK128" i="11"/>
  <c r="DX149" i="10"/>
  <c r="AK149" i="11"/>
  <c r="DX173" i="10"/>
  <c r="AJ173" i="11"/>
  <c r="AK67" i="11"/>
  <c r="AJ75" i="11"/>
  <c r="AJ87" i="11"/>
  <c r="AJ108" i="11"/>
  <c r="AK275" i="11"/>
  <c r="DX92" i="10"/>
  <c r="AJ92" i="11"/>
  <c r="DX99" i="10"/>
  <c r="AJ99" i="11"/>
  <c r="DX186" i="10"/>
  <c r="AJ186" i="11"/>
  <c r="DX13" i="10"/>
  <c r="AK13" i="11"/>
  <c r="DX162" i="10"/>
  <c r="AK162" i="11"/>
  <c r="DN242" i="10"/>
  <c r="AJ35" i="11"/>
  <c r="AJ67" i="11"/>
  <c r="AK174" i="11"/>
  <c r="DR17" i="10"/>
  <c r="DR26" i="10"/>
  <c r="DW37" i="10"/>
  <c r="AK35" i="11"/>
  <c r="DX73" i="10"/>
  <c r="AJ73" i="11"/>
  <c r="DX125" i="10"/>
  <c r="AK125" i="11"/>
  <c r="DW140" i="10"/>
  <c r="AK138" i="11"/>
  <c r="AJ21" i="11"/>
  <c r="AJ27" i="11"/>
  <c r="AK150" i="11"/>
  <c r="AK253" i="11"/>
  <c r="AJ271" i="11"/>
  <c r="DX163" i="10"/>
  <c r="AK163" i="11"/>
  <c r="DV200" i="10"/>
  <c r="AJ197" i="11"/>
  <c r="DV47" i="10"/>
  <c r="AJ45" i="11"/>
  <c r="DX185" i="10"/>
  <c r="AK185" i="11"/>
  <c r="DN205" i="10"/>
  <c r="DV238" i="10"/>
  <c r="AJ235" i="11"/>
  <c r="AK115" i="11"/>
  <c r="AK237" i="11"/>
  <c r="DV14" i="10"/>
  <c r="AJ11" i="11"/>
  <c r="DW47" i="10"/>
  <c r="AK45" i="11"/>
  <c r="DN254" i="10"/>
  <c r="DF251" i="10"/>
  <c r="DW267" i="10"/>
  <c r="AK265" i="11"/>
  <c r="AK21" i="11"/>
  <c r="AJ55" i="11"/>
  <c r="AJ136" i="11"/>
  <c r="AJ210" i="11"/>
  <c r="AK245" i="11"/>
  <c r="AK271" i="11"/>
  <c r="DW51" i="10"/>
  <c r="AK48" i="11"/>
  <c r="AK262" i="11"/>
  <c r="DX218" i="10"/>
  <c r="AK218" i="11"/>
  <c r="AJ128" i="11"/>
  <c r="DF183" i="10"/>
  <c r="Z185" i="11"/>
  <c r="Q185" i="11" s="1"/>
  <c r="DF193" i="10"/>
  <c r="Z195" i="11"/>
  <c r="Q195" i="11" s="1"/>
  <c r="Z210" i="11"/>
  <c r="Q210" i="11" s="1"/>
  <c r="DF216" i="10"/>
  <c r="Z218" i="11"/>
  <c r="Q218" i="11" s="1"/>
  <c r="DX220" i="10"/>
  <c r="DX221" i="10"/>
  <c r="DX222" i="10"/>
  <c r="AJ222" i="11"/>
  <c r="DF225" i="10"/>
  <c r="DX231" i="10"/>
  <c r="AK231" i="11"/>
  <c r="DF233" i="10"/>
  <c r="Z235" i="11"/>
  <c r="Q235" i="11" s="1"/>
  <c r="Z236" i="11"/>
  <c r="Q236" i="11" s="1"/>
  <c r="Z243" i="11"/>
  <c r="Q243" i="11" s="1"/>
  <c r="Z244" i="11"/>
  <c r="Q244" i="11" s="1"/>
  <c r="DR254" i="10"/>
  <c r="Z252" i="11"/>
  <c r="Q252" i="11" s="1"/>
  <c r="DW257" i="10"/>
  <c r="AK255" i="11"/>
  <c r="Z260" i="11"/>
  <c r="Q260" i="11" s="1"/>
  <c r="Z269" i="11"/>
  <c r="Q269" i="11" s="1"/>
  <c r="DF276" i="10"/>
  <c r="AK131" i="11"/>
  <c r="AJ220" i="11"/>
  <c r="DX235" i="10"/>
  <c r="DX238" i="10" s="1"/>
  <c r="AK18" i="11"/>
  <c r="AK52" i="11"/>
  <c r="AK72" i="11"/>
  <c r="AK116" i="11"/>
  <c r="AK182" i="11"/>
  <c r="AK235" i="11"/>
  <c r="Z170" i="11"/>
  <c r="Q170" i="11" s="1"/>
  <c r="DF186" i="10"/>
  <c r="DS205" i="10"/>
  <c r="DN234" i="10"/>
  <c r="AJ7" i="11"/>
  <c r="AJ15" i="11"/>
  <c r="AJ24" i="11"/>
  <c r="AJ103" i="11"/>
  <c r="AJ145" i="11"/>
  <c r="AJ183" i="11"/>
  <c r="AJ193" i="11"/>
  <c r="AJ204" i="11"/>
  <c r="AJ225" i="11"/>
  <c r="AJ232" i="11"/>
  <c r="AJ265" i="11"/>
  <c r="Z60" i="11"/>
  <c r="Q60" i="11" s="1"/>
  <c r="DF9" i="10"/>
  <c r="Z13" i="11"/>
  <c r="Q13" i="11" s="1"/>
  <c r="DS23" i="10"/>
  <c r="Z22" i="11"/>
  <c r="Q22" i="11" s="1"/>
  <c r="Z29" i="11"/>
  <c r="Q29" i="11" s="1"/>
  <c r="Z45" i="11"/>
  <c r="Q45" i="11" s="1"/>
  <c r="DV51" i="10"/>
  <c r="DF118" i="10"/>
  <c r="DF119" i="10"/>
  <c r="Z121" i="11"/>
  <c r="Q121" i="11" s="1"/>
  <c r="DX123" i="10"/>
  <c r="Z129" i="11"/>
  <c r="Q129" i="11" s="1"/>
  <c r="Z138" i="11"/>
  <c r="Q138" i="11" s="1"/>
  <c r="Z139" i="11"/>
  <c r="Q139" i="11" s="1"/>
  <c r="Z143" i="11"/>
  <c r="Q143" i="11" s="1"/>
  <c r="DF147" i="10"/>
  <c r="DF148" i="10"/>
  <c r="Z150" i="11"/>
  <c r="Q150" i="11" s="1"/>
  <c r="DF157" i="10"/>
  <c r="DF158" i="10"/>
  <c r="Z162" i="11"/>
  <c r="Q162" i="11" s="1"/>
  <c r="Z174" i="11"/>
  <c r="Q174" i="11" s="1"/>
  <c r="DX178" i="10"/>
  <c r="DX179" i="10"/>
  <c r="DX180" i="10"/>
  <c r="Z186" i="11"/>
  <c r="Q186" i="11" s="1"/>
  <c r="DF194" i="10"/>
  <c r="Z198" i="11"/>
  <c r="Q198" i="11" s="1"/>
  <c r="Z199" i="11"/>
  <c r="Q199" i="11" s="1"/>
  <c r="DX201" i="10"/>
  <c r="DN238" i="10"/>
  <c r="Z237" i="11"/>
  <c r="Q237" i="11" s="1"/>
  <c r="Z245" i="11"/>
  <c r="Q245" i="11" s="1"/>
  <c r="Z263" i="11"/>
  <c r="Q263" i="11" s="1"/>
  <c r="Z271" i="11"/>
  <c r="Q271" i="11" s="1"/>
  <c r="Z272" i="11"/>
  <c r="Q272" i="11" s="1"/>
  <c r="AK15" i="11"/>
  <c r="AK24" i="11"/>
  <c r="AK156" i="11"/>
  <c r="AK260" i="11"/>
  <c r="DR88" i="10"/>
  <c r="Z84" i="11"/>
  <c r="Q84" i="11" s="1"/>
  <c r="DR130" i="10"/>
  <c r="Z128" i="11"/>
  <c r="Q128" i="11" s="1"/>
  <c r="DS187" i="10"/>
  <c r="Z15" i="11"/>
  <c r="Q15" i="11" s="1"/>
  <c r="DS66" i="10"/>
  <c r="DS88" i="10"/>
  <c r="DV66" i="10"/>
  <c r="DR107" i="10"/>
  <c r="DX126" i="10"/>
  <c r="Z24" i="11"/>
  <c r="Q24" i="11" s="1"/>
  <c r="DR54" i="10"/>
  <c r="Z52" i="11"/>
  <c r="Q52" i="11" s="1"/>
  <c r="DN107" i="10"/>
  <c r="DR205" i="10"/>
  <c r="Z201" i="11"/>
  <c r="Q201" i="11" s="1"/>
  <c r="DR23" i="10"/>
  <c r="Z21" i="11"/>
  <c r="Q21" i="11" s="1"/>
  <c r="DR165" i="10"/>
  <c r="Z160" i="11"/>
  <c r="Q160" i="11" s="1"/>
  <c r="DR69" i="10"/>
  <c r="Z67" i="11"/>
  <c r="Q67" i="11" s="1"/>
  <c r="DG88" i="10"/>
  <c r="DF86" i="10"/>
  <c r="DF106" i="10"/>
  <c r="DF110" i="10"/>
  <c r="Z123" i="11"/>
  <c r="Q123" i="11" s="1"/>
  <c r="DR133" i="10"/>
  <c r="Z131" i="11"/>
  <c r="Q131" i="11" s="1"/>
  <c r="Z155" i="11"/>
  <c r="Q155" i="11" s="1"/>
  <c r="DV165" i="10"/>
  <c r="DF163" i="10"/>
  <c r="Z171" i="11"/>
  <c r="Q171" i="11" s="1"/>
  <c r="DF175" i="10"/>
  <c r="Z182" i="11"/>
  <c r="Q182" i="11" s="1"/>
  <c r="Z193" i="11"/>
  <c r="Q193" i="11" s="1"/>
  <c r="DG212" i="10"/>
  <c r="Z228" i="11"/>
  <c r="Q228" i="11" s="1"/>
  <c r="Z229" i="11"/>
  <c r="Q229" i="11" s="1"/>
  <c r="Z230" i="11"/>
  <c r="Q230" i="11" s="1"/>
  <c r="DX65" i="10"/>
  <c r="DW176" i="10"/>
  <c r="DR37" i="10"/>
  <c r="Z35" i="11"/>
  <c r="Q35" i="11" s="1"/>
  <c r="DV41" i="10"/>
  <c r="DR47" i="10"/>
  <c r="Z46" i="11"/>
  <c r="Q46" i="11" s="1"/>
  <c r="DS122" i="10"/>
  <c r="DG127" i="10"/>
  <c r="DR30" i="10"/>
  <c r="Z27" i="11"/>
  <c r="Q27" i="11" s="1"/>
  <c r="DW34" i="10"/>
  <c r="Z9" i="11"/>
  <c r="Q9" i="11" s="1"/>
  <c r="DG17" i="10"/>
  <c r="Z16" i="11"/>
  <c r="Q16" i="11" s="1"/>
  <c r="DG26" i="10"/>
  <c r="Z25" i="11"/>
  <c r="Q25" i="11" s="1"/>
  <c r="DF38" i="10"/>
  <c r="DR44" i="10"/>
  <c r="Z42" i="11"/>
  <c r="Q42" i="11" s="1"/>
  <c r="Z43" i="11"/>
  <c r="Q43" i="11" s="1"/>
  <c r="DG51" i="10"/>
  <c r="DF52" i="10"/>
  <c r="DF53" i="10"/>
  <c r="Z55" i="11"/>
  <c r="Q55" i="11" s="1"/>
  <c r="Z56" i="11"/>
  <c r="Q56" i="11" s="1"/>
  <c r="Z64" i="11"/>
  <c r="Q64" i="11" s="1"/>
  <c r="Z75" i="11"/>
  <c r="Q75" i="11" s="1"/>
  <c r="Z76" i="11"/>
  <c r="Q76" i="11" s="1"/>
  <c r="DX78" i="10"/>
  <c r="DW83" i="10"/>
  <c r="DF85" i="10"/>
  <c r="Z86" i="11"/>
  <c r="Q86" i="11" s="1"/>
  <c r="DW93" i="10"/>
  <c r="Z91" i="11"/>
  <c r="Q91" i="11" s="1"/>
  <c r="DF96" i="10"/>
  <c r="Z98" i="11"/>
  <c r="Q98" i="11" s="1"/>
  <c r="DR112" i="10"/>
  <c r="Z108" i="11"/>
  <c r="Q108" i="11" s="1"/>
  <c r="Z109" i="11"/>
  <c r="Q109" i="11" s="1"/>
  <c r="DF120" i="10"/>
  <c r="Z126" i="11"/>
  <c r="Q126" i="11" s="1"/>
  <c r="DX141" i="10"/>
  <c r="DX146" i="10" s="1"/>
  <c r="Z151" i="11"/>
  <c r="Q151" i="11" s="1"/>
  <c r="Z164" i="11"/>
  <c r="Q164" i="11" s="1"/>
  <c r="Z166" i="11"/>
  <c r="Q166" i="11" s="1"/>
  <c r="Z167" i="11"/>
  <c r="Q167" i="11" s="1"/>
  <c r="Z168" i="11"/>
  <c r="Q168" i="11" s="1"/>
  <c r="Z169" i="11"/>
  <c r="Q169" i="11" s="1"/>
  <c r="DF174" i="10"/>
  <c r="Z178" i="11"/>
  <c r="Q178" i="11" s="1"/>
  <c r="Z179" i="11"/>
  <c r="Q179" i="11" s="1"/>
  <c r="Z180" i="11"/>
  <c r="Q180" i="11" s="1"/>
  <c r="Z181" i="11"/>
  <c r="Q181" i="11" s="1"/>
  <c r="DN196" i="10"/>
  <c r="Z191" i="11"/>
  <c r="Q191" i="11" s="1"/>
  <c r="Z192" i="11"/>
  <c r="Q192" i="11" s="1"/>
  <c r="DF197" i="10"/>
  <c r="DW219" i="10"/>
  <c r="Z251" i="11"/>
  <c r="Q251" i="11" s="1"/>
  <c r="Z268" i="11"/>
  <c r="Q268" i="11" s="1"/>
  <c r="DF213" i="10"/>
  <c r="DF214" i="10"/>
  <c r="DF215" i="10"/>
  <c r="DF224" i="10"/>
  <c r="DX229" i="10"/>
  <c r="DR238" i="10"/>
  <c r="DF241" i="10"/>
  <c r="DN246" i="10"/>
  <c r="DF260" i="10"/>
  <c r="DF268" i="10"/>
  <c r="DV278" i="10"/>
  <c r="DF231" i="10"/>
  <c r="DW250" i="10"/>
  <c r="Z262" i="11"/>
  <c r="Q262" i="11" s="1"/>
  <c r="DF248" i="10"/>
  <c r="DX262" i="10"/>
  <c r="DX264" i="10" s="1"/>
  <c r="DF266" i="10"/>
  <c r="DX272" i="10"/>
  <c r="Z255" i="11"/>
  <c r="Q255" i="11" s="1"/>
  <c r="DF209" i="10"/>
  <c r="DX214" i="10"/>
  <c r="DS227" i="10"/>
  <c r="DF226" i="10"/>
  <c r="DR234" i="10"/>
  <c r="DF236" i="10"/>
  <c r="DF245" i="10"/>
  <c r="DX268" i="10"/>
  <c r="DX270" i="10" s="1"/>
  <c r="DF272" i="10"/>
  <c r="DF273" i="10"/>
  <c r="DR278" i="10"/>
  <c r="Z275" i="11"/>
  <c r="Q275" i="11" s="1"/>
  <c r="DG59" i="10"/>
  <c r="DN59" i="10"/>
  <c r="DG176" i="10"/>
  <c r="DF207" i="10"/>
  <c r="DN250" i="10"/>
  <c r="DN34" i="10"/>
  <c r="DR83" i="10"/>
  <c r="DF121" i="10"/>
  <c r="DS127" i="10"/>
  <c r="DV137" i="10"/>
  <c r="DS146" i="10"/>
  <c r="DR159" i="10"/>
  <c r="DF164" i="10"/>
  <c r="DF169" i="10"/>
  <c r="DW187" i="10"/>
  <c r="DF184" i="10"/>
  <c r="DF198" i="10"/>
  <c r="DF199" i="10"/>
  <c r="DW227" i="10"/>
  <c r="DV234" i="10"/>
  <c r="DS242" i="10"/>
  <c r="DR250" i="10"/>
  <c r="DS261" i="10"/>
  <c r="DN74" i="10"/>
  <c r="DS30" i="10"/>
  <c r="DR196" i="10"/>
  <c r="DF208" i="10"/>
  <c r="DN14" i="10"/>
  <c r="DX30" i="10"/>
  <c r="DR14" i="10"/>
  <c r="DS59" i="10"/>
  <c r="DV74" i="10"/>
  <c r="DS83" i="10"/>
  <c r="DG93" i="10"/>
  <c r="DV107" i="10"/>
  <c r="DG122" i="10"/>
  <c r="DW137" i="10"/>
  <c r="DF138" i="10"/>
  <c r="DF139" i="10"/>
  <c r="DW152" i="10"/>
  <c r="DF162" i="10"/>
  <c r="DS212" i="10"/>
  <c r="DN219" i="10"/>
  <c r="DG246" i="10"/>
  <c r="DS250" i="10"/>
  <c r="DW254" i="10"/>
  <c r="DS17" i="10"/>
  <c r="DS107" i="10"/>
  <c r="DR127" i="10"/>
  <c r="DS137" i="10"/>
  <c r="DS254" i="10"/>
  <c r="DR261" i="10"/>
  <c r="DP279" i="10"/>
  <c r="DX106" i="10"/>
  <c r="DW30" i="10"/>
  <c r="DS14" i="10"/>
  <c r="DS34" i="10"/>
  <c r="DX70" i="10"/>
  <c r="DV83" i="10"/>
  <c r="DR93" i="10"/>
  <c r="DF105" i="10"/>
  <c r="DW127" i="10"/>
  <c r="DW146" i="10"/>
  <c r="DG165" i="10"/>
  <c r="DS176" i="10"/>
  <c r="DF188" i="10"/>
  <c r="DW242" i="10"/>
  <c r="DW261" i="10"/>
  <c r="DG270" i="10"/>
  <c r="DX75" i="10"/>
  <c r="DX79" i="10" s="1"/>
  <c r="DN212" i="10"/>
  <c r="DJ279" i="10"/>
  <c r="DR41" i="10"/>
  <c r="DS37" i="10"/>
  <c r="DF46" i="10"/>
  <c r="DS51" i="10"/>
  <c r="DR51" i="10"/>
  <c r="DF57" i="10"/>
  <c r="DG62" i="10"/>
  <c r="DR66" i="10"/>
  <c r="DF70" i="10"/>
  <c r="DS79" i="10"/>
  <c r="DF82" i="10"/>
  <c r="DN112" i="10"/>
  <c r="DR122" i="10"/>
  <c r="DX151" i="10"/>
  <c r="DX167" i="10"/>
  <c r="DX168" i="10"/>
  <c r="DX202" i="10"/>
  <c r="DX205" i="10" s="1"/>
  <c r="DF206" i="10"/>
  <c r="DW212" i="10"/>
  <c r="DF210" i="10"/>
  <c r="DF218" i="10"/>
  <c r="DF249" i="10"/>
  <c r="DF259" i="10"/>
  <c r="DW278" i="10"/>
  <c r="DW10" i="10"/>
  <c r="DV10" i="10"/>
  <c r="DF15" i="10"/>
  <c r="DF17" i="10" s="1"/>
  <c r="DF19" i="10"/>
  <c r="DR34" i="10"/>
  <c r="DX40" i="10"/>
  <c r="DR74" i="10"/>
  <c r="DG83" i="10"/>
  <c r="DN88" i="10"/>
  <c r="DF95" i="10"/>
  <c r="DN102" i="10"/>
  <c r="DX101" i="10"/>
  <c r="DF104" i="10"/>
  <c r="DW112" i="10"/>
  <c r="DV127" i="10"/>
  <c r="DR137" i="10"/>
  <c r="DR140" i="10"/>
  <c r="DX154" i="10"/>
  <c r="DX158" i="10"/>
  <c r="DS165" i="10"/>
  <c r="DX177" i="10"/>
  <c r="DX187" i="10" s="1"/>
  <c r="DF195" i="10"/>
  <c r="DF204" i="10"/>
  <c r="DX206" i="10"/>
  <c r="DX207" i="10"/>
  <c r="DX208" i="10"/>
  <c r="DV219" i="10"/>
  <c r="DR242" i="10"/>
  <c r="DX247" i="10"/>
  <c r="DX250" i="10" s="1"/>
  <c r="DG254" i="10"/>
  <c r="DF252" i="10"/>
  <c r="DF263" i="10"/>
  <c r="DG10" i="10"/>
  <c r="DW14" i="10"/>
  <c r="DR20" i="10"/>
  <c r="DG37" i="10"/>
  <c r="DX42" i="10"/>
  <c r="DX44" i="10" s="1"/>
  <c r="DF61" i="10"/>
  <c r="DF62" i="10" s="1"/>
  <c r="DX67" i="10"/>
  <c r="DX69" i="10" s="1"/>
  <c r="DS74" i="10"/>
  <c r="DR79" i="10"/>
  <c r="DN83" i="10"/>
  <c r="DS93" i="10"/>
  <c r="DW122" i="10"/>
  <c r="DF123" i="10"/>
  <c r="DF127" i="10" s="1"/>
  <c r="DR152" i="10"/>
  <c r="DW159" i="10"/>
  <c r="DF156" i="10"/>
  <c r="DG187" i="10"/>
  <c r="DX189" i="10"/>
  <c r="DV212" i="10"/>
  <c r="DF228" i="10"/>
  <c r="DF229" i="10"/>
  <c r="DF232" i="10"/>
  <c r="DW246" i="10"/>
  <c r="DS159" i="10"/>
  <c r="DF12" i="10"/>
  <c r="DF14" i="10" s="1"/>
  <c r="DS26" i="10"/>
  <c r="DV30" i="10"/>
  <c r="DX38" i="10"/>
  <c r="DX41" i="10" s="1"/>
  <c r="DS54" i="10"/>
  <c r="DG66" i="10"/>
  <c r="DR117" i="10"/>
  <c r="DS152" i="10"/>
  <c r="DG159" i="10"/>
  <c r="DW165" i="10"/>
  <c r="DF167" i="10"/>
  <c r="DF168" i="10"/>
  <c r="DF172" i="10"/>
  <c r="DR187" i="10"/>
  <c r="DW196" i="10"/>
  <c r="DX213" i="10"/>
  <c r="DF230" i="10"/>
  <c r="DF244" i="10"/>
  <c r="DF246" i="10" s="1"/>
  <c r="DF33" i="10"/>
  <c r="DF39" i="10"/>
  <c r="DN41" i="10"/>
  <c r="DF43" i="10"/>
  <c r="DN69" i="10"/>
  <c r="DW74" i="10"/>
  <c r="DS112" i="10"/>
  <c r="DS117" i="10"/>
  <c r="DF131" i="10"/>
  <c r="DF133" i="10" s="1"/>
  <c r="DN140" i="10"/>
  <c r="DF154" i="10"/>
  <c r="DF161" i="10"/>
  <c r="DF189" i="10"/>
  <c r="DF190" i="10"/>
  <c r="DN227" i="10"/>
  <c r="DF255" i="10"/>
  <c r="DF257" i="10" s="1"/>
  <c r="DX265" i="10"/>
  <c r="DX267" i="10" s="1"/>
  <c r="DG278" i="10"/>
  <c r="DF21" i="10"/>
  <c r="DF23" i="10" s="1"/>
  <c r="DX21" i="10"/>
  <c r="DX23" i="10" s="1"/>
  <c r="DG30" i="10"/>
  <c r="DF29" i="10"/>
  <c r="DF32" i="10"/>
  <c r="DS44" i="10"/>
  <c r="DF56" i="10"/>
  <c r="DW79" i="10"/>
  <c r="DW88" i="10"/>
  <c r="DX121" i="10"/>
  <c r="DG133" i="10"/>
  <c r="DF134" i="10"/>
  <c r="DF135" i="10"/>
  <c r="DF149" i="10"/>
  <c r="DX164" i="10"/>
  <c r="DR176" i="10"/>
  <c r="DF170" i="10"/>
  <c r="DS196" i="10"/>
  <c r="DX195" i="10"/>
  <c r="DX198" i="10"/>
  <c r="DW205" i="10"/>
  <c r="DR212" i="10"/>
  <c r="DR219" i="10"/>
  <c r="DF217" i="10"/>
  <c r="DR227" i="10"/>
  <c r="DF223" i="10"/>
  <c r="DF239" i="10"/>
  <c r="DF240" i="10"/>
  <c r="DG257" i="10"/>
  <c r="DF262" i="10"/>
  <c r="DX271" i="10"/>
  <c r="DX274" i="10" s="1"/>
  <c r="DN20" i="10"/>
  <c r="DX9" i="10"/>
  <c r="DX10" i="10" s="1"/>
  <c r="DX15" i="10"/>
  <c r="DX17" i="10" s="1"/>
  <c r="DV34" i="10"/>
  <c r="DX31" i="10"/>
  <c r="DX34" i="10" s="1"/>
  <c r="DF73" i="10"/>
  <c r="DG74" i="10"/>
  <c r="DS102" i="10"/>
  <c r="DW102" i="10"/>
  <c r="DX96" i="10"/>
  <c r="DV196" i="10"/>
  <c r="DX188" i="10"/>
  <c r="DV246" i="10"/>
  <c r="DX243" i="10"/>
  <c r="DX246" i="10" s="1"/>
  <c r="DG250" i="10"/>
  <c r="DF247" i="10"/>
  <c r="DL279" i="10"/>
  <c r="DR10" i="10"/>
  <c r="DF18" i="10"/>
  <c r="DV20" i="10"/>
  <c r="DG23" i="10"/>
  <c r="DF24" i="10"/>
  <c r="DF26" i="10" s="1"/>
  <c r="DX24" i="10"/>
  <c r="DX26" i="10" s="1"/>
  <c r="DF31" i="10"/>
  <c r="DF37" i="10"/>
  <c r="DS41" i="10"/>
  <c r="DW41" i="10"/>
  <c r="DF48" i="10"/>
  <c r="DF51" i="10" s="1"/>
  <c r="DX48" i="10"/>
  <c r="DX50" i="10"/>
  <c r="DX52" i="10"/>
  <c r="DX54" i="10" s="1"/>
  <c r="DR59" i="10"/>
  <c r="DX60" i="10"/>
  <c r="DX62" i="10" s="1"/>
  <c r="DF72" i="10"/>
  <c r="DF78" i="10"/>
  <c r="DG79" i="10"/>
  <c r="DX100" i="10"/>
  <c r="DW107" i="10"/>
  <c r="DX105" i="10"/>
  <c r="DX107" i="10" s="1"/>
  <c r="DX169" i="10"/>
  <c r="DV176" i="10"/>
  <c r="DF67" i="10"/>
  <c r="DF69" i="10" s="1"/>
  <c r="DG69" i="10"/>
  <c r="DG14" i="10"/>
  <c r="DM279" i="10"/>
  <c r="DM280" i="10" s="1"/>
  <c r="DF27" i="10"/>
  <c r="DG34" i="10"/>
  <c r="DG47" i="10"/>
  <c r="DF45" i="10"/>
  <c r="DX45" i="10"/>
  <c r="DX47" i="10" s="1"/>
  <c r="DG54" i="10"/>
  <c r="DF71" i="10"/>
  <c r="DF77" i="10"/>
  <c r="DX91" i="10"/>
  <c r="DF99" i="10"/>
  <c r="DF146" i="10"/>
  <c r="DX58" i="10"/>
  <c r="DX59" i="10" s="1"/>
  <c r="DV59" i="10"/>
  <c r="DQ279" i="10"/>
  <c r="DQ280" i="10" s="1"/>
  <c r="DS10" i="10"/>
  <c r="DH279" i="10"/>
  <c r="DF42" i="10"/>
  <c r="DG44" i="10"/>
  <c r="DV88" i="10"/>
  <c r="DX84" i="10"/>
  <c r="DG107" i="10"/>
  <c r="DF103" i="10"/>
  <c r="DF107" i="10" s="1"/>
  <c r="DV112" i="10"/>
  <c r="DX109" i="10"/>
  <c r="DR146" i="10"/>
  <c r="DW66" i="10"/>
  <c r="DX63" i="10"/>
  <c r="DF113" i="10"/>
  <c r="DF117" i="10" s="1"/>
  <c r="DG117" i="10"/>
  <c r="DN10" i="10"/>
  <c r="DX11" i="10"/>
  <c r="DF7" i="10"/>
  <c r="DI279" i="10"/>
  <c r="DO279" i="10"/>
  <c r="DN30" i="10"/>
  <c r="DF28" i="10"/>
  <c r="DX35" i="10"/>
  <c r="DX37" i="10" s="1"/>
  <c r="DG41" i="10"/>
  <c r="DF40" i="10"/>
  <c r="DF41" i="10" s="1"/>
  <c r="DF55" i="10"/>
  <c r="DW59" i="10"/>
  <c r="DN79" i="10"/>
  <c r="DF81" i="10"/>
  <c r="DF83" i="10" s="1"/>
  <c r="DV93" i="10"/>
  <c r="DG94" i="10"/>
  <c r="DV94" i="10"/>
  <c r="AJ94" i="11" s="1"/>
  <c r="DK102" i="10"/>
  <c r="DK279" i="10" s="1"/>
  <c r="DR94" i="10"/>
  <c r="DG112" i="10"/>
  <c r="DF108" i="10"/>
  <c r="DW200" i="10"/>
  <c r="DX197" i="10"/>
  <c r="DX200" i="10" s="1"/>
  <c r="DF201" i="10"/>
  <c r="DF205" i="10" s="1"/>
  <c r="DG205" i="10"/>
  <c r="DF84" i="10"/>
  <c r="DF88" i="10" s="1"/>
  <c r="DF89" i="10"/>
  <c r="DF93" i="10" s="1"/>
  <c r="DX89" i="10"/>
  <c r="DX118" i="10"/>
  <c r="DV122" i="10"/>
  <c r="DF130" i="10"/>
  <c r="DG130" i="10"/>
  <c r="DS133" i="10"/>
  <c r="DN137" i="10"/>
  <c r="DX138" i="10"/>
  <c r="DX140" i="10" s="1"/>
  <c r="DV140" i="10"/>
  <c r="DX147" i="10"/>
  <c r="DV152" i="10"/>
  <c r="DF150" i="10"/>
  <c r="DN159" i="10"/>
  <c r="DN176" i="10"/>
  <c r="DN187" i="10"/>
  <c r="DF178" i="10"/>
  <c r="DF187" i="10" s="1"/>
  <c r="DS219" i="10"/>
  <c r="DS234" i="10"/>
  <c r="DW238" i="10"/>
  <c r="DN261" i="10"/>
  <c r="DF258" i="10"/>
  <c r="DN264" i="10"/>
  <c r="DG267" i="10"/>
  <c r="DF265" i="10"/>
  <c r="DF267" i="10" s="1"/>
  <c r="DX276" i="10"/>
  <c r="DX278" i="10" s="1"/>
  <c r="DV159" i="10"/>
  <c r="DX153" i="10"/>
  <c r="DG238" i="10"/>
  <c r="DF235" i="10"/>
  <c r="DF238" i="10" s="1"/>
  <c r="DF271" i="10"/>
  <c r="DF274" i="10" s="1"/>
  <c r="DG274" i="10"/>
  <c r="DX80" i="10"/>
  <c r="DX83" i="10" s="1"/>
  <c r="DX86" i="10"/>
  <c r="DX111" i="10"/>
  <c r="DG152" i="10"/>
  <c r="DX160" i="10"/>
  <c r="DX165" i="10" s="1"/>
  <c r="DV227" i="10"/>
  <c r="DW234" i="10"/>
  <c r="DF64" i="10"/>
  <c r="DF66" i="10" s="1"/>
  <c r="DW117" i="10"/>
  <c r="DN122" i="10"/>
  <c r="DX131" i="10"/>
  <c r="DX133" i="10" s="1"/>
  <c r="DG146" i="10"/>
  <c r="DN152" i="10"/>
  <c r="DX157" i="10"/>
  <c r="DN165" i="10"/>
  <c r="DX166" i="10"/>
  <c r="DX175" i="10"/>
  <c r="DV187" i="10"/>
  <c r="DV205" i="10"/>
  <c r="DG227" i="10"/>
  <c r="DF220" i="10"/>
  <c r="DX227" i="10"/>
  <c r="DF234" i="10"/>
  <c r="DR246" i="10"/>
  <c r="DR274" i="10"/>
  <c r="DX113" i="10"/>
  <c r="DX117" i="10" s="1"/>
  <c r="DX127" i="10"/>
  <c r="DF136" i="10"/>
  <c r="DF173" i="10"/>
  <c r="DG196" i="10"/>
  <c r="DX255" i="10"/>
  <c r="DX257" i="10" s="1"/>
  <c r="DV257" i="10"/>
  <c r="DX128" i="10"/>
  <c r="DX130" i="10" s="1"/>
  <c r="DX134" i="10"/>
  <c r="DX137" i="10" s="1"/>
  <c r="DV146" i="10"/>
  <c r="DX228" i="10"/>
  <c r="DX234" i="10" s="1"/>
  <c r="DX239" i="10"/>
  <c r="DX242" i="10" s="1"/>
  <c r="DX251" i="10"/>
  <c r="DX254" i="10" s="1"/>
  <c r="DF269" i="10"/>
  <c r="DF275" i="10"/>
  <c r="DF278" i="10" s="1"/>
  <c r="DG219" i="10"/>
  <c r="DG234" i="10"/>
  <c r="DX258" i="10"/>
  <c r="DX261" i="10" s="1"/>
  <c r="DG242" i="10"/>
  <c r="DG137" i="10"/>
  <c r="DV264" i="10"/>
  <c r="DV270" i="10"/>
  <c r="CY168" i="10"/>
  <c r="CY141" i="10"/>
  <c r="CY118" i="10"/>
  <c r="DB278" i="10"/>
  <c r="DA278" i="10"/>
  <c r="CX278" i="10"/>
  <c r="CW278" i="10"/>
  <c r="CV278" i="10"/>
  <c r="CT278" i="10"/>
  <c r="CS278" i="10"/>
  <c r="CR278" i="10"/>
  <c r="CQ278" i="10"/>
  <c r="CP278" i="10"/>
  <c r="CO278" i="10"/>
  <c r="DE277" i="10"/>
  <c r="CZ277" i="10"/>
  <c r="CY277" i="10"/>
  <c r="CU277" i="10"/>
  <c r="CN277" i="10"/>
  <c r="DD276" i="10"/>
  <c r="DC276" i="10"/>
  <c r="CZ276" i="10"/>
  <c r="CY276" i="10"/>
  <c r="CU276" i="10"/>
  <c r="CN276" i="10"/>
  <c r="DD275" i="10"/>
  <c r="DD278" i="10" s="1"/>
  <c r="DC275" i="10"/>
  <c r="DC278" i="10" s="1"/>
  <c r="CZ275" i="10"/>
  <c r="CZ278" i="10" s="1"/>
  <c r="CY275" i="10"/>
  <c r="CY278" i="10" s="1"/>
  <c r="CU275" i="10"/>
  <c r="CN275" i="10"/>
  <c r="DB274" i="10"/>
  <c r="DA274" i="10"/>
  <c r="CX274" i="10"/>
  <c r="CW274" i="10"/>
  <c r="CV274" i="10"/>
  <c r="CT274" i="10"/>
  <c r="CS274" i="10"/>
  <c r="CR274" i="10"/>
  <c r="CQ274" i="10"/>
  <c r="CP274" i="10"/>
  <c r="CO274" i="10"/>
  <c r="DE273" i="10"/>
  <c r="CZ273" i="10"/>
  <c r="CY273" i="10"/>
  <c r="CU273" i="10"/>
  <c r="CN273" i="10"/>
  <c r="DD272" i="10"/>
  <c r="DC272" i="10"/>
  <c r="CZ272" i="10"/>
  <c r="CY272" i="10"/>
  <c r="CU272" i="10"/>
  <c r="CN272" i="10"/>
  <c r="DD271" i="10"/>
  <c r="DC271" i="10"/>
  <c r="DC274" i="10" s="1"/>
  <c r="CZ271" i="10"/>
  <c r="CY271" i="10"/>
  <c r="CY274" i="10" s="1"/>
  <c r="CU271" i="10"/>
  <c r="CN271" i="10"/>
  <c r="CM271" i="10" s="1"/>
  <c r="DB270" i="10"/>
  <c r="DA270" i="10"/>
  <c r="CX270" i="10"/>
  <c r="CW270" i="10"/>
  <c r="CV270" i="10"/>
  <c r="CT270" i="10"/>
  <c r="CS270" i="10"/>
  <c r="CR270" i="10"/>
  <c r="CQ270" i="10"/>
  <c r="CP270" i="10"/>
  <c r="CO270" i="10"/>
  <c r="DE269" i="10"/>
  <c r="CZ269" i="10"/>
  <c r="CY269" i="10"/>
  <c r="CU269" i="10"/>
  <c r="CN269" i="10"/>
  <c r="DD268" i="10"/>
  <c r="DD270" i="10" s="1"/>
  <c r="DC268" i="10"/>
  <c r="DC270" i="10" s="1"/>
  <c r="CZ268" i="10"/>
  <c r="CY268" i="10"/>
  <c r="CU268" i="10"/>
  <c r="CU270" i="10" s="1"/>
  <c r="CN268" i="10"/>
  <c r="DB267" i="10"/>
  <c r="DA267" i="10"/>
  <c r="CX267" i="10"/>
  <c r="CW267" i="10"/>
  <c r="CV267" i="10"/>
  <c r="CT267" i="10"/>
  <c r="CS267" i="10"/>
  <c r="CR267" i="10"/>
  <c r="CQ267" i="10"/>
  <c r="CP267" i="10"/>
  <c r="CO267" i="10"/>
  <c r="DE266" i="10"/>
  <c r="CZ266" i="10"/>
  <c r="CY266" i="10"/>
  <c r="CU266" i="10"/>
  <c r="CN266" i="10"/>
  <c r="DD265" i="10"/>
  <c r="DD267" i="10" s="1"/>
  <c r="DC265" i="10"/>
  <c r="CZ265" i="10"/>
  <c r="CZ267" i="10" s="1"/>
  <c r="CY265" i="10"/>
  <c r="CY267" i="10" s="1"/>
  <c r="CU265" i="10"/>
  <c r="CU267" i="10" s="1"/>
  <c r="CN265" i="10"/>
  <c r="CN267" i="10" s="1"/>
  <c r="DB264" i="10"/>
  <c r="DA264" i="10"/>
  <c r="CX264" i="10"/>
  <c r="CW264" i="10"/>
  <c r="CV264" i="10"/>
  <c r="CT264" i="10"/>
  <c r="CS264" i="10"/>
  <c r="CR264" i="10"/>
  <c r="CQ264" i="10"/>
  <c r="CP264" i="10"/>
  <c r="CO264" i="10"/>
  <c r="DE263" i="10"/>
  <c r="CZ263" i="10"/>
  <c r="CY263" i="10"/>
  <c r="CU263" i="10"/>
  <c r="CN263" i="10"/>
  <c r="CM263" i="10" s="1"/>
  <c r="DD262" i="10"/>
  <c r="DD264" i="10" s="1"/>
  <c r="DC262" i="10"/>
  <c r="DC264" i="10" s="1"/>
  <c r="CZ262" i="10"/>
  <c r="CY262" i="10"/>
  <c r="CY264" i="10" s="1"/>
  <c r="CU262" i="10"/>
  <c r="CN262" i="10"/>
  <c r="DB261" i="10"/>
  <c r="DA261" i="10"/>
  <c r="CX261" i="10"/>
  <c r="CW261" i="10"/>
  <c r="CV261" i="10"/>
  <c r="CT261" i="10"/>
  <c r="CS261" i="10"/>
  <c r="CR261" i="10"/>
  <c r="CQ261" i="10"/>
  <c r="CP261" i="10"/>
  <c r="CO261" i="10"/>
  <c r="DD260" i="10"/>
  <c r="DE260" i="10" s="1"/>
  <c r="CZ260" i="10"/>
  <c r="CY260" i="10"/>
  <c r="CU260" i="10"/>
  <c r="CN260" i="10"/>
  <c r="DE259" i="10"/>
  <c r="CZ259" i="10"/>
  <c r="CY259" i="10"/>
  <c r="CU259" i="10"/>
  <c r="CN259" i="10"/>
  <c r="DD258" i="10"/>
  <c r="DC258" i="10"/>
  <c r="DC261" i="10" s="1"/>
  <c r="CZ258" i="10"/>
  <c r="CY258" i="10"/>
  <c r="CY261" i="10" s="1"/>
  <c r="CU258" i="10"/>
  <c r="CN258" i="10"/>
  <c r="DB257" i="10"/>
  <c r="DA257" i="10"/>
  <c r="CX257" i="10"/>
  <c r="CW257" i="10"/>
  <c r="CV257" i="10"/>
  <c r="CT257" i="10"/>
  <c r="CS257" i="10"/>
  <c r="CR257" i="10"/>
  <c r="CQ257" i="10"/>
  <c r="CP257" i="10"/>
  <c r="CO257" i="10"/>
  <c r="DE256" i="10"/>
  <c r="CZ256" i="10"/>
  <c r="CY256" i="10"/>
  <c r="CU256" i="10"/>
  <c r="CN256" i="10"/>
  <c r="DD255" i="10"/>
  <c r="DD257" i="10" s="1"/>
  <c r="DC255" i="10"/>
  <c r="DC257" i="10" s="1"/>
  <c r="CZ255" i="10"/>
  <c r="CY255" i="10"/>
  <c r="CY257" i="10" s="1"/>
  <c r="CU255" i="10"/>
  <c r="CN255" i="10"/>
  <c r="DB254" i="10"/>
  <c r="DA254" i="10"/>
  <c r="CX254" i="10"/>
  <c r="CW254" i="10"/>
  <c r="CV254" i="10"/>
  <c r="CT254" i="10"/>
  <c r="CS254" i="10"/>
  <c r="CR254" i="10"/>
  <c r="CQ254" i="10"/>
  <c r="CP254" i="10"/>
  <c r="CO254" i="10"/>
  <c r="DD253" i="10"/>
  <c r="DE253" i="10" s="1"/>
  <c r="CZ253" i="10"/>
  <c r="CY253" i="10"/>
  <c r="CU253" i="10"/>
  <c r="CN253" i="10"/>
  <c r="DE252" i="10"/>
  <c r="CZ252" i="10"/>
  <c r="CY252" i="10"/>
  <c r="CU252" i="10"/>
  <c r="CN252" i="10"/>
  <c r="DD251" i="10"/>
  <c r="DC251" i="10"/>
  <c r="CZ251" i="10"/>
  <c r="CY251" i="10"/>
  <c r="CU251" i="10"/>
  <c r="CN251" i="10"/>
  <c r="DB250" i="10"/>
  <c r="DA250" i="10"/>
  <c r="CX250" i="10"/>
  <c r="CW250" i="10"/>
  <c r="CV250" i="10"/>
  <c r="CT250" i="10"/>
  <c r="CS250" i="10"/>
  <c r="CR250" i="10"/>
  <c r="CQ250" i="10"/>
  <c r="CP250" i="10"/>
  <c r="CO250" i="10"/>
  <c r="DD249" i="10"/>
  <c r="DE249" i="10" s="1"/>
  <c r="CZ249" i="10"/>
  <c r="CY249" i="10"/>
  <c r="CU249" i="10"/>
  <c r="CN249" i="10"/>
  <c r="DE248" i="10"/>
  <c r="CZ248" i="10"/>
  <c r="CY248" i="10"/>
  <c r="CU248" i="10"/>
  <c r="CN248" i="10"/>
  <c r="DD247" i="10"/>
  <c r="DC247" i="10"/>
  <c r="DC250" i="10" s="1"/>
  <c r="CZ247" i="10"/>
  <c r="CY247" i="10"/>
  <c r="CU247" i="10"/>
  <c r="CN247" i="10"/>
  <c r="DB246" i="10"/>
  <c r="DA246" i="10"/>
  <c r="CX246" i="10"/>
  <c r="CW246" i="10"/>
  <c r="CV246" i="10"/>
  <c r="CT246" i="10"/>
  <c r="CS246" i="10"/>
  <c r="CR246" i="10"/>
  <c r="CQ246" i="10"/>
  <c r="CP246" i="10"/>
  <c r="CO246" i="10"/>
  <c r="DD245" i="10"/>
  <c r="DE245" i="10" s="1"/>
  <c r="CZ245" i="10"/>
  <c r="CY245" i="10"/>
  <c r="CU245" i="10"/>
  <c r="CN245" i="10"/>
  <c r="DE244" i="10"/>
  <c r="CZ244" i="10"/>
  <c r="CY244" i="10"/>
  <c r="CU244" i="10"/>
  <c r="CN244" i="10"/>
  <c r="DD243" i="10"/>
  <c r="DC243" i="10"/>
  <c r="DC246" i="10" s="1"/>
  <c r="CZ243" i="10"/>
  <c r="CY243" i="10"/>
  <c r="CU243" i="10"/>
  <c r="CN243" i="10"/>
  <c r="DB242" i="10"/>
  <c r="DA242" i="10"/>
  <c r="CX242" i="10"/>
  <c r="CW242" i="10"/>
  <c r="CV242" i="10"/>
  <c r="CT242" i="10"/>
  <c r="CS242" i="10"/>
  <c r="CR242" i="10"/>
  <c r="CQ242" i="10"/>
  <c r="CP242" i="10"/>
  <c r="CO242" i="10"/>
  <c r="DD241" i="10"/>
  <c r="DE241" i="10" s="1"/>
  <c r="CZ241" i="10"/>
  <c r="CY241" i="10"/>
  <c r="CU241" i="10"/>
  <c r="CN241" i="10"/>
  <c r="DE240" i="10"/>
  <c r="CZ240" i="10"/>
  <c r="CY240" i="10"/>
  <c r="CU240" i="10"/>
  <c r="CN240" i="10"/>
  <c r="DD239" i="10"/>
  <c r="DC239" i="10"/>
  <c r="CZ239" i="10"/>
  <c r="CY239" i="10"/>
  <c r="CU239" i="10"/>
  <c r="CN239" i="10"/>
  <c r="DB238" i="10"/>
  <c r="DA238" i="10"/>
  <c r="CX238" i="10"/>
  <c r="CW238" i="10"/>
  <c r="CV238" i="10"/>
  <c r="CT238" i="10"/>
  <c r="CS238" i="10"/>
  <c r="CR238" i="10"/>
  <c r="CQ238" i="10"/>
  <c r="CP238" i="10"/>
  <c r="CO238" i="10"/>
  <c r="DD237" i="10"/>
  <c r="DE237" i="10" s="1"/>
  <c r="CZ237" i="10"/>
  <c r="CY237" i="10"/>
  <c r="CU237" i="10"/>
  <c r="CN237" i="10"/>
  <c r="DE236" i="10"/>
  <c r="CZ236" i="10"/>
  <c r="CY236" i="10"/>
  <c r="CU236" i="10"/>
  <c r="CN236" i="10"/>
  <c r="DD235" i="10"/>
  <c r="DC235" i="10"/>
  <c r="DC238" i="10" s="1"/>
  <c r="CZ235" i="10"/>
  <c r="CY235" i="10"/>
  <c r="CU235" i="10"/>
  <c r="CN235" i="10"/>
  <c r="DB234" i="10"/>
  <c r="DA234" i="10"/>
  <c r="CX234" i="10"/>
  <c r="CW234" i="10"/>
  <c r="CV234" i="10"/>
  <c r="CT234" i="10"/>
  <c r="CS234" i="10"/>
  <c r="CR234" i="10"/>
  <c r="CQ234" i="10"/>
  <c r="CP234" i="10"/>
  <c r="CO234" i="10"/>
  <c r="DD233" i="10"/>
  <c r="DE233" i="10" s="1"/>
  <c r="CZ233" i="10"/>
  <c r="CY233" i="10"/>
  <c r="CU233" i="10"/>
  <c r="CN233" i="10"/>
  <c r="DC232" i="10"/>
  <c r="DE232" i="10" s="1"/>
  <c r="CZ232" i="10"/>
  <c r="CY232" i="10"/>
  <c r="CU232" i="10"/>
  <c r="CN232" i="10"/>
  <c r="DD231" i="10"/>
  <c r="DE231" i="10" s="1"/>
  <c r="CZ231" i="10"/>
  <c r="CY231" i="10"/>
  <c r="CU231" i="10"/>
  <c r="CN231" i="10"/>
  <c r="DE230" i="10"/>
  <c r="CZ230" i="10"/>
  <c r="CY230" i="10"/>
  <c r="CU230" i="10"/>
  <c r="CN230" i="10"/>
  <c r="DD229" i="10"/>
  <c r="DC229" i="10"/>
  <c r="CZ229" i="10"/>
  <c r="CY229" i="10"/>
  <c r="CU229" i="10"/>
  <c r="CN229" i="10"/>
  <c r="DD228" i="10"/>
  <c r="DC228" i="10"/>
  <c r="CZ228" i="10"/>
  <c r="CY228" i="10"/>
  <c r="CU228" i="10"/>
  <c r="CN228" i="10"/>
  <c r="DB227" i="10"/>
  <c r="DA227" i="10"/>
  <c r="CX227" i="10"/>
  <c r="CW227" i="10"/>
  <c r="CV227" i="10"/>
  <c r="CT227" i="10"/>
  <c r="CS227" i="10"/>
  <c r="CR227" i="10"/>
  <c r="CQ227" i="10"/>
  <c r="CP227" i="10"/>
  <c r="CO227" i="10"/>
  <c r="DD226" i="10"/>
  <c r="DE226" i="10" s="1"/>
  <c r="CZ226" i="10"/>
  <c r="CY226" i="10"/>
  <c r="CU226" i="10"/>
  <c r="CN226" i="10"/>
  <c r="DC225" i="10"/>
  <c r="DE225" i="10" s="1"/>
  <c r="CZ225" i="10"/>
  <c r="CY225" i="10"/>
  <c r="CU225" i="10"/>
  <c r="CN225" i="10"/>
  <c r="DD224" i="10"/>
  <c r="DE224" i="10" s="1"/>
  <c r="CZ224" i="10"/>
  <c r="CY224" i="10"/>
  <c r="CU224" i="10"/>
  <c r="CN224" i="10"/>
  <c r="DE223" i="10"/>
  <c r="CZ223" i="10"/>
  <c r="CY223" i="10"/>
  <c r="CU223" i="10"/>
  <c r="CN223" i="10"/>
  <c r="DD222" i="10"/>
  <c r="DC222" i="10"/>
  <c r="CZ222" i="10"/>
  <c r="CY222" i="10"/>
  <c r="CU222" i="10"/>
  <c r="CN222" i="10"/>
  <c r="DD221" i="10"/>
  <c r="DE221" i="10" s="1"/>
  <c r="DC221" i="10"/>
  <c r="CZ221" i="10"/>
  <c r="CY221" i="10"/>
  <c r="CU221" i="10"/>
  <c r="CN221" i="10"/>
  <c r="CM221" i="10" s="1"/>
  <c r="DD220" i="10"/>
  <c r="DC220" i="10"/>
  <c r="CZ220" i="10"/>
  <c r="CY220" i="10"/>
  <c r="CU220" i="10"/>
  <c r="CN220" i="10"/>
  <c r="DB219" i="10"/>
  <c r="DA219" i="10"/>
  <c r="CX219" i="10"/>
  <c r="CW219" i="10"/>
  <c r="CV219" i="10"/>
  <c r="CT219" i="10"/>
  <c r="CS219" i="10"/>
  <c r="CR219" i="10"/>
  <c r="CQ219" i="10"/>
  <c r="CP219" i="10"/>
  <c r="CO219" i="10"/>
  <c r="DD218" i="10"/>
  <c r="DE218" i="10" s="1"/>
  <c r="CZ218" i="10"/>
  <c r="CY218" i="10"/>
  <c r="CU218" i="10"/>
  <c r="CN218" i="10"/>
  <c r="DC217" i="10"/>
  <c r="DE217" i="10" s="1"/>
  <c r="CZ217" i="10"/>
  <c r="CY217" i="10"/>
  <c r="CU217" i="10"/>
  <c r="CN217" i="10"/>
  <c r="DD216" i="10"/>
  <c r="DE216" i="10" s="1"/>
  <c r="CZ216" i="10"/>
  <c r="CY216" i="10"/>
  <c r="CU216" i="10"/>
  <c r="CN216" i="10"/>
  <c r="DE215" i="10"/>
  <c r="CZ215" i="10"/>
  <c r="CY215" i="10"/>
  <c r="CU215" i="10"/>
  <c r="CN215" i="10"/>
  <c r="DD214" i="10"/>
  <c r="DC214" i="10"/>
  <c r="CZ214" i="10"/>
  <c r="CY214" i="10"/>
  <c r="CU214" i="10"/>
  <c r="CN214" i="10"/>
  <c r="DD213" i="10"/>
  <c r="DC213" i="10"/>
  <c r="CZ213" i="10"/>
  <c r="CY213" i="10"/>
  <c r="CU213" i="10"/>
  <c r="CN213" i="10"/>
  <c r="DB212" i="10"/>
  <c r="DA212" i="10"/>
  <c r="CX212" i="10"/>
  <c r="CW212" i="10"/>
  <c r="CV212" i="10"/>
  <c r="CT212" i="10"/>
  <c r="CS212" i="10"/>
  <c r="CR212" i="10"/>
  <c r="CQ212" i="10"/>
  <c r="CP212" i="10"/>
  <c r="CO212" i="10"/>
  <c r="DD211" i="10"/>
  <c r="DE211" i="10" s="1"/>
  <c r="CZ211" i="10"/>
  <c r="CY211" i="10"/>
  <c r="CU211" i="10"/>
  <c r="CN211" i="10"/>
  <c r="DC210" i="10"/>
  <c r="DE210" i="10" s="1"/>
  <c r="CZ210" i="10"/>
  <c r="CY210" i="10"/>
  <c r="CU210" i="10"/>
  <c r="CN210" i="10"/>
  <c r="DE209" i="10"/>
  <c r="CZ209" i="10"/>
  <c r="CY209" i="10"/>
  <c r="CU209" i="10"/>
  <c r="CN209" i="10"/>
  <c r="DD208" i="10"/>
  <c r="DC208" i="10"/>
  <c r="CZ208" i="10"/>
  <c r="CY208" i="10"/>
  <c r="CU208" i="10"/>
  <c r="CN208" i="10"/>
  <c r="CM208" i="10" s="1"/>
  <c r="DD207" i="10"/>
  <c r="DC207" i="10"/>
  <c r="CZ207" i="10"/>
  <c r="CY207" i="10"/>
  <c r="CU207" i="10"/>
  <c r="CN207" i="10"/>
  <c r="CM207" i="10" s="1"/>
  <c r="DD206" i="10"/>
  <c r="DC206" i="10"/>
  <c r="CZ206" i="10"/>
  <c r="CY206" i="10"/>
  <c r="CU206" i="10"/>
  <c r="CN206" i="10"/>
  <c r="DB205" i="10"/>
  <c r="DA205" i="10"/>
  <c r="CX205" i="10"/>
  <c r="CW205" i="10"/>
  <c r="CV205" i="10"/>
  <c r="CT205" i="10"/>
  <c r="CS205" i="10"/>
  <c r="CR205" i="10"/>
  <c r="CQ205" i="10"/>
  <c r="CP205" i="10"/>
  <c r="CO205" i="10"/>
  <c r="DD204" i="10"/>
  <c r="DC204" i="10"/>
  <c r="CZ204" i="10"/>
  <c r="CY204" i="10"/>
  <c r="CU204" i="10"/>
  <c r="CN204" i="10"/>
  <c r="DE203" i="10"/>
  <c r="CZ203" i="10"/>
  <c r="CY203" i="10"/>
  <c r="CU203" i="10"/>
  <c r="CN203" i="10"/>
  <c r="DD202" i="10"/>
  <c r="DC202" i="10"/>
  <c r="CZ202" i="10"/>
  <c r="CY202" i="10"/>
  <c r="CU202" i="10"/>
  <c r="CN202" i="10"/>
  <c r="DD201" i="10"/>
  <c r="DC201" i="10"/>
  <c r="CZ201" i="10"/>
  <c r="CY201" i="10"/>
  <c r="CU201" i="10"/>
  <c r="CN201" i="10"/>
  <c r="DB200" i="10"/>
  <c r="DA200" i="10"/>
  <c r="CX200" i="10"/>
  <c r="CW200" i="10"/>
  <c r="CV200" i="10"/>
  <c r="CT200" i="10"/>
  <c r="CS200" i="10"/>
  <c r="CR200" i="10"/>
  <c r="CQ200" i="10"/>
  <c r="CP200" i="10"/>
  <c r="CO200" i="10"/>
  <c r="DE199" i="10"/>
  <c r="CZ199" i="10"/>
  <c r="CY199" i="10"/>
  <c r="CU199" i="10"/>
  <c r="CN199" i="10"/>
  <c r="DD198" i="10"/>
  <c r="DC198" i="10"/>
  <c r="CZ198" i="10"/>
  <c r="CY198" i="10"/>
  <c r="CU198" i="10"/>
  <c r="CN198" i="10"/>
  <c r="DD197" i="10"/>
  <c r="DC197" i="10"/>
  <c r="CZ197" i="10"/>
  <c r="CZ200" i="10" s="1"/>
  <c r="CY197" i="10"/>
  <c r="CY200" i="10" s="1"/>
  <c r="CU197" i="10"/>
  <c r="CN197" i="10"/>
  <c r="DB196" i="10"/>
  <c r="DA196" i="10"/>
  <c r="CX196" i="10"/>
  <c r="CW196" i="10"/>
  <c r="CV196" i="10"/>
  <c r="CT196" i="10"/>
  <c r="CS196" i="10"/>
  <c r="CR196" i="10"/>
  <c r="CQ196" i="10"/>
  <c r="CP196" i="10"/>
  <c r="CO196" i="10"/>
  <c r="DD195" i="10"/>
  <c r="DC195" i="10"/>
  <c r="CZ195" i="10"/>
  <c r="CY195" i="10"/>
  <c r="CU195" i="10"/>
  <c r="CN195" i="10"/>
  <c r="DD194" i="10"/>
  <c r="DE194" i="10" s="1"/>
  <c r="CZ194" i="10"/>
  <c r="CY194" i="10"/>
  <c r="CU194" i="10"/>
  <c r="CN194" i="10"/>
  <c r="DC193" i="10"/>
  <c r="DE193" i="10" s="1"/>
  <c r="CZ193" i="10"/>
  <c r="CY193" i="10"/>
  <c r="CU193" i="10"/>
  <c r="CN193" i="10"/>
  <c r="DD192" i="10"/>
  <c r="DE192" i="10" s="1"/>
  <c r="CZ192" i="10"/>
  <c r="CY192" i="10"/>
  <c r="CU192" i="10"/>
  <c r="CN192" i="10"/>
  <c r="DD191" i="10"/>
  <c r="DE191" i="10" s="1"/>
  <c r="CZ191" i="10"/>
  <c r="CY191" i="10"/>
  <c r="CU191" i="10"/>
  <c r="CN191" i="10"/>
  <c r="DE190" i="10"/>
  <c r="CZ190" i="10"/>
  <c r="CY190" i="10"/>
  <c r="CU190" i="10"/>
  <c r="CN190" i="10"/>
  <c r="DD189" i="10"/>
  <c r="DC189" i="10"/>
  <c r="CZ189" i="10"/>
  <c r="CY189" i="10"/>
  <c r="CU189" i="10"/>
  <c r="CN189" i="10"/>
  <c r="DD188" i="10"/>
  <c r="DC188" i="10"/>
  <c r="CZ188" i="10"/>
  <c r="CY188" i="10"/>
  <c r="CU188" i="10"/>
  <c r="CN188" i="10"/>
  <c r="DB187" i="10"/>
  <c r="DA187" i="10"/>
  <c r="CX187" i="10"/>
  <c r="CW187" i="10"/>
  <c r="CV187" i="10"/>
  <c r="CT187" i="10"/>
  <c r="CS187" i="10"/>
  <c r="CR187" i="10"/>
  <c r="CQ187" i="10"/>
  <c r="CP187" i="10"/>
  <c r="CO187" i="10"/>
  <c r="DD186" i="10"/>
  <c r="DC186" i="10"/>
  <c r="CZ186" i="10"/>
  <c r="CY186" i="10"/>
  <c r="CU186" i="10"/>
  <c r="CN186" i="10"/>
  <c r="DD185" i="10"/>
  <c r="DE185" i="10" s="1"/>
  <c r="CZ185" i="10"/>
  <c r="CY185" i="10"/>
  <c r="CU185" i="10"/>
  <c r="CN185" i="10"/>
  <c r="DC184" i="10"/>
  <c r="DE184" i="10" s="1"/>
  <c r="CZ184" i="10"/>
  <c r="CY184" i="10"/>
  <c r="CU184" i="10"/>
  <c r="CN184" i="10"/>
  <c r="DC183" i="10"/>
  <c r="DE183" i="10" s="1"/>
  <c r="CZ183" i="10"/>
  <c r="CY183" i="10"/>
  <c r="CU183" i="10"/>
  <c r="CN183" i="10"/>
  <c r="DD182" i="10"/>
  <c r="DE182" i="10" s="1"/>
  <c r="CZ182" i="10"/>
  <c r="CY182" i="10"/>
  <c r="CU182" i="10"/>
  <c r="CN182" i="10"/>
  <c r="DE181" i="10"/>
  <c r="CZ181" i="10"/>
  <c r="CY181" i="10"/>
  <c r="CU181" i="10"/>
  <c r="CN181" i="10"/>
  <c r="DD180" i="10"/>
  <c r="DC180" i="10"/>
  <c r="CZ180" i="10"/>
  <c r="CY180" i="10"/>
  <c r="CU180" i="10"/>
  <c r="CN180" i="10"/>
  <c r="DD179" i="10"/>
  <c r="DC179" i="10"/>
  <c r="CZ179" i="10"/>
  <c r="CY179" i="10"/>
  <c r="CU179" i="10"/>
  <c r="CN179" i="10"/>
  <c r="DD178" i="10"/>
  <c r="DC178" i="10"/>
  <c r="CZ178" i="10"/>
  <c r="CY178" i="10"/>
  <c r="CU178" i="10"/>
  <c r="CN178" i="10"/>
  <c r="DD177" i="10"/>
  <c r="DC177" i="10"/>
  <c r="CZ177" i="10"/>
  <c r="CY177" i="10"/>
  <c r="CU177" i="10"/>
  <c r="CN177" i="10"/>
  <c r="DB176" i="10"/>
  <c r="DA176" i="10"/>
  <c r="CX176" i="10"/>
  <c r="CW176" i="10"/>
  <c r="CV176" i="10"/>
  <c r="CT176" i="10"/>
  <c r="CS176" i="10"/>
  <c r="CR176" i="10"/>
  <c r="CQ176" i="10"/>
  <c r="CP176" i="10"/>
  <c r="CO176" i="10"/>
  <c r="DD175" i="10"/>
  <c r="DC175" i="10"/>
  <c r="DE175" i="10" s="1"/>
  <c r="CZ175" i="10"/>
  <c r="CY175" i="10"/>
  <c r="CU175" i="10"/>
  <c r="CN175" i="10"/>
  <c r="DD174" i="10"/>
  <c r="DE174" i="10" s="1"/>
  <c r="CZ174" i="10"/>
  <c r="CY174" i="10"/>
  <c r="CU174" i="10"/>
  <c r="CN174" i="10"/>
  <c r="DC173" i="10"/>
  <c r="DE173" i="10" s="1"/>
  <c r="CZ173" i="10"/>
  <c r="CY173" i="10"/>
  <c r="CU173" i="10"/>
  <c r="CN173" i="10"/>
  <c r="DC172" i="10"/>
  <c r="DE172" i="10" s="1"/>
  <c r="CZ172" i="10"/>
  <c r="CY172" i="10"/>
  <c r="CU172" i="10"/>
  <c r="CN172" i="10"/>
  <c r="DD171" i="10"/>
  <c r="DE171" i="10" s="1"/>
  <c r="CZ171" i="10"/>
  <c r="CY171" i="10"/>
  <c r="CU171" i="10"/>
  <c r="CN171" i="10"/>
  <c r="DE170" i="10"/>
  <c r="CZ170" i="10"/>
  <c r="CY170" i="10"/>
  <c r="CU170" i="10"/>
  <c r="CN170" i="10"/>
  <c r="DD169" i="10"/>
  <c r="DC169" i="10"/>
  <c r="CZ169" i="10"/>
  <c r="CY169" i="10"/>
  <c r="CU169" i="10"/>
  <c r="CN169" i="10"/>
  <c r="DD168" i="10"/>
  <c r="DC168" i="10"/>
  <c r="CZ168" i="10"/>
  <c r="CU168" i="10"/>
  <c r="CN168" i="10"/>
  <c r="DD167" i="10"/>
  <c r="DC167" i="10"/>
  <c r="DE167" i="10" s="1"/>
  <c r="CZ167" i="10"/>
  <c r="CY167" i="10"/>
  <c r="CU167" i="10"/>
  <c r="CN167" i="10"/>
  <c r="DD166" i="10"/>
  <c r="DC166" i="10"/>
  <c r="CZ166" i="10"/>
  <c r="CY166" i="10"/>
  <c r="CU166" i="10"/>
  <c r="CN166" i="10"/>
  <c r="DB165" i="10"/>
  <c r="DA165" i="10"/>
  <c r="CX165" i="10"/>
  <c r="CW165" i="10"/>
  <c r="CV165" i="10"/>
  <c r="CT165" i="10"/>
  <c r="CS165" i="10"/>
  <c r="CR165" i="10"/>
  <c r="CQ165" i="10"/>
  <c r="CP165" i="10"/>
  <c r="CO165" i="10"/>
  <c r="DD164" i="10"/>
  <c r="DC164" i="10"/>
  <c r="CZ164" i="10"/>
  <c r="CY164" i="10"/>
  <c r="CU164" i="10"/>
  <c r="CN164" i="10"/>
  <c r="DD163" i="10"/>
  <c r="DE163" i="10" s="1"/>
  <c r="CZ163" i="10"/>
  <c r="CY163" i="10"/>
  <c r="CU163" i="10"/>
  <c r="CN163" i="10"/>
  <c r="DD162" i="10"/>
  <c r="DE162" i="10" s="1"/>
  <c r="CZ162" i="10"/>
  <c r="CY162" i="10"/>
  <c r="CU162" i="10"/>
  <c r="CN162" i="10"/>
  <c r="DE161" i="10"/>
  <c r="CZ161" i="10"/>
  <c r="CY161" i="10"/>
  <c r="CU161" i="10"/>
  <c r="CN161" i="10"/>
  <c r="CM161" i="10" s="1"/>
  <c r="DD160" i="10"/>
  <c r="DC160" i="10"/>
  <c r="CZ160" i="10"/>
  <c r="CY160" i="10"/>
  <c r="CU160" i="10"/>
  <c r="CN160" i="10"/>
  <c r="DB159" i="10"/>
  <c r="DA159" i="10"/>
  <c r="CX159" i="10"/>
  <c r="CW159" i="10"/>
  <c r="CV159" i="10"/>
  <c r="CT159" i="10"/>
  <c r="CS159" i="10"/>
  <c r="CR159" i="10"/>
  <c r="CQ159" i="10"/>
  <c r="CP159" i="10"/>
  <c r="CO159" i="10"/>
  <c r="DD158" i="10"/>
  <c r="DC158" i="10"/>
  <c r="CZ158" i="10"/>
  <c r="CY158" i="10"/>
  <c r="CU158" i="10"/>
  <c r="CN158" i="10"/>
  <c r="DD157" i="10"/>
  <c r="DC157" i="10"/>
  <c r="CZ157" i="10"/>
  <c r="CY157" i="10"/>
  <c r="CU157" i="10"/>
  <c r="CN157" i="10"/>
  <c r="DD156" i="10"/>
  <c r="DE156" i="10" s="1"/>
  <c r="CZ156" i="10"/>
  <c r="CY156" i="10"/>
  <c r="CU156" i="10"/>
  <c r="CN156" i="10"/>
  <c r="DE155" i="10"/>
  <c r="CZ155" i="10"/>
  <c r="CY155" i="10"/>
  <c r="CU155" i="10"/>
  <c r="CN155" i="10"/>
  <c r="DD154" i="10"/>
  <c r="DC154" i="10"/>
  <c r="CZ154" i="10"/>
  <c r="CY154" i="10"/>
  <c r="CU154" i="10"/>
  <c r="CN154" i="10"/>
  <c r="DD153" i="10"/>
  <c r="DC153" i="10"/>
  <c r="CZ153" i="10"/>
  <c r="CY153" i="10"/>
  <c r="CU153" i="10"/>
  <c r="CN153" i="10"/>
  <c r="DB152" i="10"/>
  <c r="DA152" i="10"/>
  <c r="CX152" i="10"/>
  <c r="CW152" i="10"/>
  <c r="CV152" i="10"/>
  <c r="CT152" i="10"/>
  <c r="CS152" i="10"/>
  <c r="CR152" i="10"/>
  <c r="CQ152" i="10"/>
  <c r="CP152" i="10"/>
  <c r="CO152" i="10"/>
  <c r="DD151" i="10"/>
  <c r="DC151" i="10"/>
  <c r="CZ151" i="10"/>
  <c r="CY151" i="10"/>
  <c r="CU151" i="10"/>
  <c r="CM151" i="10" s="1"/>
  <c r="CN151" i="10"/>
  <c r="DD150" i="10"/>
  <c r="DE150" i="10" s="1"/>
  <c r="CZ150" i="10"/>
  <c r="CY150" i="10"/>
  <c r="CU150" i="10"/>
  <c r="CN150" i="10"/>
  <c r="DD149" i="10"/>
  <c r="DE149" i="10" s="1"/>
  <c r="CZ149" i="10"/>
  <c r="CY149" i="10"/>
  <c r="CU149" i="10"/>
  <c r="CN149" i="10"/>
  <c r="CM149" i="10" s="1"/>
  <c r="DE148" i="10"/>
  <c r="CZ148" i="10"/>
  <c r="CY148" i="10"/>
  <c r="CU148" i="10"/>
  <c r="CN148" i="10"/>
  <c r="DD147" i="10"/>
  <c r="DC147" i="10"/>
  <c r="CZ147" i="10"/>
  <c r="CY147" i="10"/>
  <c r="CU147" i="10"/>
  <c r="CN147" i="10"/>
  <c r="DB146" i="10"/>
  <c r="DA146" i="10"/>
  <c r="CX146" i="10"/>
  <c r="CW146" i="10"/>
  <c r="CV146" i="10"/>
  <c r="CU146" i="10"/>
  <c r="CT146" i="10"/>
  <c r="CS146" i="10"/>
  <c r="CR146" i="10"/>
  <c r="CQ146" i="10"/>
  <c r="CP146" i="10"/>
  <c r="CO146" i="10"/>
  <c r="DD145" i="10"/>
  <c r="DC145" i="10"/>
  <c r="CZ145" i="10"/>
  <c r="CY145" i="10"/>
  <c r="CN145" i="10"/>
  <c r="CM145" i="10" s="1"/>
  <c r="DD144" i="10"/>
  <c r="DE144" i="10" s="1"/>
  <c r="CZ144" i="10"/>
  <c r="CY144" i="10"/>
  <c r="CN144" i="10"/>
  <c r="CM144" i="10" s="1"/>
  <c r="DD143" i="10"/>
  <c r="DE143" i="10" s="1"/>
  <c r="CZ143" i="10"/>
  <c r="CY143" i="10"/>
  <c r="CN143" i="10"/>
  <c r="CM143" i="10" s="1"/>
  <c r="DE142" i="10"/>
  <c r="CZ142" i="10"/>
  <c r="CY142" i="10"/>
  <c r="CN142" i="10"/>
  <c r="CM142" i="10" s="1"/>
  <c r="DD141" i="10"/>
  <c r="DC141" i="10"/>
  <c r="CZ141" i="10"/>
  <c r="CN141" i="10"/>
  <c r="DB140" i="10"/>
  <c r="DA140" i="10"/>
  <c r="CX140" i="10"/>
  <c r="CW140" i="10"/>
  <c r="CV140" i="10"/>
  <c r="CT140" i="10"/>
  <c r="CS140" i="10"/>
  <c r="CR140" i="10"/>
  <c r="CQ140" i="10"/>
  <c r="CP140" i="10"/>
  <c r="CO140" i="10"/>
  <c r="DE139" i="10"/>
  <c r="CZ139" i="10"/>
  <c r="CY139" i="10"/>
  <c r="CU139" i="10"/>
  <c r="CN139" i="10"/>
  <c r="DD138" i="10"/>
  <c r="DD140" i="10" s="1"/>
  <c r="DC138" i="10"/>
  <c r="DC140" i="10" s="1"/>
  <c r="CZ138" i="10"/>
  <c r="CY138" i="10"/>
  <c r="CY140" i="10" s="1"/>
  <c r="CU138" i="10"/>
  <c r="CN138" i="10"/>
  <c r="CN140" i="10" s="1"/>
  <c r="DB137" i="10"/>
  <c r="DA137" i="10"/>
  <c r="CX137" i="10"/>
  <c r="CW137" i="10"/>
  <c r="CV137" i="10"/>
  <c r="CT137" i="10"/>
  <c r="CS137" i="10"/>
  <c r="CR137" i="10"/>
  <c r="CQ137" i="10"/>
  <c r="CP137" i="10"/>
  <c r="CO137" i="10"/>
  <c r="DD136" i="10"/>
  <c r="DC136" i="10"/>
  <c r="CZ136" i="10"/>
  <c r="CY136" i="10"/>
  <c r="CU136" i="10"/>
  <c r="CN136" i="10"/>
  <c r="DE135" i="10"/>
  <c r="CZ135" i="10"/>
  <c r="CY135" i="10"/>
  <c r="CU135" i="10"/>
  <c r="CN135" i="10"/>
  <c r="DD134" i="10"/>
  <c r="DC134" i="10"/>
  <c r="CZ134" i="10"/>
  <c r="CY134" i="10"/>
  <c r="CU134" i="10"/>
  <c r="CN134" i="10"/>
  <c r="DB133" i="10"/>
  <c r="DA133" i="10"/>
  <c r="CX133" i="10"/>
  <c r="CW133" i="10"/>
  <c r="CV133" i="10"/>
  <c r="CT133" i="10"/>
  <c r="CS133" i="10"/>
  <c r="CR133" i="10"/>
  <c r="CQ133" i="10"/>
  <c r="CP133" i="10"/>
  <c r="CO133" i="10"/>
  <c r="DE132" i="10"/>
  <c r="CZ132" i="10"/>
  <c r="CY132" i="10"/>
  <c r="CU132" i="10"/>
  <c r="CN132" i="10"/>
  <c r="DD131" i="10"/>
  <c r="DD133" i="10" s="1"/>
  <c r="DC131" i="10"/>
  <c r="CZ131" i="10"/>
  <c r="CZ133" i="10" s="1"/>
  <c r="CY131" i="10"/>
  <c r="CY133" i="10" s="1"/>
  <c r="CU131" i="10"/>
  <c r="CN131" i="10"/>
  <c r="CN133" i="10" s="1"/>
  <c r="DB130" i="10"/>
  <c r="DA130" i="10"/>
  <c r="CX130" i="10"/>
  <c r="CW130" i="10"/>
  <c r="CV130" i="10"/>
  <c r="CT130" i="10"/>
  <c r="CS130" i="10"/>
  <c r="CR130" i="10"/>
  <c r="CQ130" i="10"/>
  <c r="CP130" i="10"/>
  <c r="CO130" i="10"/>
  <c r="DE129" i="10"/>
  <c r="CZ129" i="10"/>
  <c r="CY129" i="10"/>
  <c r="CU129" i="10"/>
  <c r="CN129" i="10"/>
  <c r="DD128" i="10"/>
  <c r="DD130" i="10" s="1"/>
  <c r="DC128" i="10"/>
  <c r="DC130" i="10" s="1"/>
  <c r="CZ128" i="10"/>
  <c r="CZ130" i="10" s="1"/>
  <c r="CY128" i="10"/>
  <c r="CU128" i="10"/>
  <c r="CN128" i="10"/>
  <c r="DB127" i="10"/>
  <c r="DA127" i="10"/>
  <c r="CX127" i="10"/>
  <c r="CW127" i="10"/>
  <c r="CV127" i="10"/>
  <c r="CU127" i="10"/>
  <c r="CT127" i="10"/>
  <c r="CS127" i="10"/>
  <c r="CR127" i="10"/>
  <c r="CQ127" i="10"/>
  <c r="CP127" i="10"/>
  <c r="CO127" i="10"/>
  <c r="DD126" i="10"/>
  <c r="DC126" i="10"/>
  <c r="CZ126" i="10"/>
  <c r="CY126" i="10"/>
  <c r="CN126" i="10"/>
  <c r="CM126" i="10" s="1"/>
  <c r="DD125" i="10"/>
  <c r="DE125" i="10" s="1"/>
  <c r="CZ125" i="10"/>
  <c r="CY125" i="10"/>
  <c r="CN125" i="10"/>
  <c r="CM125" i="10" s="1"/>
  <c r="DE124" i="10"/>
  <c r="CZ124" i="10"/>
  <c r="CY124" i="10"/>
  <c r="CN124" i="10"/>
  <c r="CM124" i="10" s="1"/>
  <c r="DD123" i="10"/>
  <c r="DC123" i="10"/>
  <c r="CZ123" i="10"/>
  <c r="CY123" i="10"/>
  <c r="CN123" i="10"/>
  <c r="DB122" i="10"/>
  <c r="DA122" i="10"/>
  <c r="CX122" i="10"/>
  <c r="CW122" i="10"/>
  <c r="CV122" i="10"/>
  <c r="CT122" i="10"/>
  <c r="CS122" i="10"/>
  <c r="CR122" i="10"/>
  <c r="CQ122" i="10"/>
  <c r="CP122" i="10"/>
  <c r="CO122" i="10"/>
  <c r="DD121" i="10"/>
  <c r="DC121" i="10"/>
  <c r="CZ121" i="10"/>
  <c r="CY121" i="10"/>
  <c r="CU121" i="10"/>
  <c r="CN121" i="10"/>
  <c r="DD120" i="10"/>
  <c r="DE120" i="10" s="1"/>
  <c r="CZ120" i="10"/>
  <c r="CY120" i="10"/>
  <c r="CU120" i="10"/>
  <c r="CN120" i="10"/>
  <c r="DE119" i="10"/>
  <c r="CZ119" i="10"/>
  <c r="CY119" i="10"/>
  <c r="CU119" i="10"/>
  <c r="CN119" i="10"/>
  <c r="DD118" i="10"/>
  <c r="DC118" i="10"/>
  <c r="CZ118" i="10"/>
  <c r="CU118" i="10"/>
  <c r="CN118" i="10"/>
  <c r="DB117" i="10"/>
  <c r="DA117" i="10"/>
  <c r="CX117" i="10"/>
  <c r="CW117" i="10"/>
  <c r="CV117" i="10"/>
  <c r="CU117" i="10"/>
  <c r="CT117" i="10"/>
  <c r="CS117" i="10"/>
  <c r="CR117" i="10"/>
  <c r="CQ117" i="10"/>
  <c r="CP117" i="10"/>
  <c r="CO117" i="10"/>
  <c r="DD116" i="10"/>
  <c r="DE116" i="10" s="1"/>
  <c r="CZ116" i="10"/>
  <c r="CY116" i="10"/>
  <c r="CN116" i="10"/>
  <c r="CM116" i="10" s="1"/>
  <c r="DD115" i="10"/>
  <c r="DE115" i="10" s="1"/>
  <c r="CZ115" i="10"/>
  <c r="CY115" i="10"/>
  <c r="CN115" i="10"/>
  <c r="CM115" i="10" s="1"/>
  <c r="DE114" i="10"/>
  <c r="CZ114" i="10"/>
  <c r="CY114" i="10"/>
  <c r="CN114" i="10"/>
  <c r="CM114" i="10" s="1"/>
  <c r="DD113" i="10"/>
  <c r="DC113" i="10"/>
  <c r="DC117" i="10" s="1"/>
  <c r="CZ113" i="10"/>
  <c r="CY113" i="10"/>
  <c r="CN113" i="10"/>
  <c r="DB112" i="10"/>
  <c r="DA112" i="10"/>
  <c r="CX112" i="10"/>
  <c r="CW112" i="10"/>
  <c r="CV112" i="10"/>
  <c r="CT112" i="10"/>
  <c r="CS112" i="10"/>
  <c r="CR112" i="10"/>
  <c r="CQ112" i="10"/>
  <c r="CP112" i="10"/>
  <c r="CO112" i="10"/>
  <c r="DD111" i="10"/>
  <c r="DE111" i="10" s="1"/>
  <c r="CZ111" i="10"/>
  <c r="CY111" i="10"/>
  <c r="CU111" i="10"/>
  <c r="CN111" i="10"/>
  <c r="DE110" i="10"/>
  <c r="CZ110" i="10"/>
  <c r="CY110" i="10"/>
  <c r="CU110" i="10"/>
  <c r="CN110" i="10"/>
  <c r="DD109" i="10"/>
  <c r="DC109" i="10"/>
  <c r="CZ109" i="10"/>
  <c r="CY109" i="10"/>
  <c r="CU109" i="10"/>
  <c r="CN109" i="10"/>
  <c r="DD108" i="10"/>
  <c r="DC108" i="10"/>
  <c r="CZ108" i="10"/>
  <c r="CZ112" i="10" s="1"/>
  <c r="CY108" i="10"/>
  <c r="CU108" i="10"/>
  <c r="CN108" i="10"/>
  <c r="DB107" i="10"/>
  <c r="DA107" i="10"/>
  <c r="CX107" i="10"/>
  <c r="CW107" i="10"/>
  <c r="CV107" i="10"/>
  <c r="CT107" i="10"/>
  <c r="CS107" i="10"/>
  <c r="CR107" i="10"/>
  <c r="CQ107" i="10"/>
  <c r="CP107" i="10"/>
  <c r="CO107" i="10"/>
  <c r="DD106" i="10"/>
  <c r="DC106" i="10"/>
  <c r="CZ106" i="10"/>
  <c r="CY106" i="10"/>
  <c r="CU106" i="10"/>
  <c r="CN106" i="10"/>
  <c r="DD105" i="10"/>
  <c r="DE105" i="10" s="1"/>
  <c r="CZ105" i="10"/>
  <c r="CY105" i="10"/>
  <c r="CU105" i="10"/>
  <c r="CN105" i="10"/>
  <c r="DE104" i="10"/>
  <c r="CZ104" i="10"/>
  <c r="CY104" i="10"/>
  <c r="CU104" i="10"/>
  <c r="CN104" i="10"/>
  <c r="DD103" i="10"/>
  <c r="DC103" i="10"/>
  <c r="CZ103" i="10"/>
  <c r="CY103" i="10"/>
  <c r="CU103" i="10"/>
  <c r="CN103" i="10"/>
  <c r="DB102" i="10"/>
  <c r="DA102" i="10"/>
  <c r="CX102" i="10"/>
  <c r="CW102" i="10"/>
  <c r="CV102" i="10"/>
  <c r="CT102" i="10"/>
  <c r="CS102" i="10"/>
  <c r="CQ102" i="10"/>
  <c r="CP102" i="10"/>
  <c r="CO102" i="10"/>
  <c r="DD101" i="10"/>
  <c r="DC101" i="10"/>
  <c r="CZ101" i="10"/>
  <c r="CY101" i="10"/>
  <c r="CU101" i="10"/>
  <c r="CN101" i="10"/>
  <c r="DD100" i="10"/>
  <c r="DC100" i="10"/>
  <c r="CZ100" i="10"/>
  <c r="CY100" i="10"/>
  <c r="CU100" i="10"/>
  <c r="CN100" i="10"/>
  <c r="DD99" i="10"/>
  <c r="DC99" i="10"/>
  <c r="CZ99" i="10"/>
  <c r="CY99" i="10"/>
  <c r="CU99" i="10"/>
  <c r="CN99" i="10"/>
  <c r="DD98" i="10"/>
  <c r="DE98" i="10" s="1"/>
  <c r="CZ98" i="10"/>
  <c r="CY98" i="10"/>
  <c r="CU98" i="10"/>
  <c r="CN98" i="10"/>
  <c r="DD97" i="10"/>
  <c r="DE97" i="10" s="1"/>
  <c r="CZ97" i="10"/>
  <c r="CY97" i="10"/>
  <c r="CU97" i="10"/>
  <c r="CN97" i="10"/>
  <c r="DD96" i="10"/>
  <c r="DE96" i="10" s="1"/>
  <c r="CZ96" i="10"/>
  <c r="CY96" i="10"/>
  <c r="CU96" i="10"/>
  <c r="CN96" i="10"/>
  <c r="DE95" i="10"/>
  <c r="CZ95" i="10"/>
  <c r="CY95" i="10"/>
  <c r="CU95" i="10"/>
  <c r="CN95" i="10"/>
  <c r="DD94" i="10"/>
  <c r="DC94" i="10"/>
  <c r="CZ94" i="10"/>
  <c r="CY94" i="10"/>
  <c r="CU94" i="10"/>
  <c r="CR94" i="10"/>
  <c r="CR102" i="10" s="1"/>
  <c r="CN94" i="10"/>
  <c r="DB93" i="10"/>
  <c r="DA93" i="10"/>
  <c r="CX93" i="10"/>
  <c r="CW93" i="10"/>
  <c r="CV93" i="10"/>
  <c r="CU93" i="10"/>
  <c r="CT93" i="10"/>
  <c r="CS93" i="10"/>
  <c r="CR93" i="10"/>
  <c r="CQ93" i="10"/>
  <c r="CP93" i="10"/>
  <c r="CO93" i="10"/>
  <c r="DD92" i="10"/>
  <c r="DC92" i="10"/>
  <c r="CZ92" i="10"/>
  <c r="CY92" i="10"/>
  <c r="CN92" i="10"/>
  <c r="CM92" i="10" s="1"/>
  <c r="DD91" i="10"/>
  <c r="DC91" i="10"/>
  <c r="CZ91" i="10"/>
  <c r="CY91" i="10"/>
  <c r="CN91" i="10"/>
  <c r="CM91" i="10" s="1"/>
  <c r="DE90" i="10"/>
  <c r="CZ90" i="10"/>
  <c r="CY90" i="10"/>
  <c r="CN90" i="10"/>
  <c r="CM90" i="10" s="1"/>
  <c r="DD89" i="10"/>
  <c r="DC89" i="10"/>
  <c r="CZ89" i="10"/>
  <c r="CY89" i="10"/>
  <c r="CN89" i="10"/>
  <c r="DB88" i="10"/>
  <c r="DA88" i="10"/>
  <c r="CX88" i="10"/>
  <c r="CW88" i="10"/>
  <c r="CV88" i="10"/>
  <c r="CT88" i="10"/>
  <c r="CS88" i="10"/>
  <c r="CR88" i="10"/>
  <c r="CQ88" i="10"/>
  <c r="CP88" i="10"/>
  <c r="CO88" i="10"/>
  <c r="DD87" i="10"/>
  <c r="DC87" i="10"/>
  <c r="CZ87" i="10"/>
  <c r="CY87" i="10"/>
  <c r="CU87" i="10"/>
  <c r="CN87" i="10"/>
  <c r="DD86" i="10"/>
  <c r="DE86" i="10" s="1"/>
  <c r="CZ86" i="10"/>
  <c r="CY86" i="10"/>
  <c r="CU86" i="10"/>
  <c r="CN86" i="10"/>
  <c r="DE85" i="10"/>
  <c r="CZ85" i="10"/>
  <c r="CY85" i="10"/>
  <c r="CU85" i="10"/>
  <c r="CN85" i="10"/>
  <c r="DD84" i="10"/>
  <c r="DC84" i="10"/>
  <c r="CZ84" i="10"/>
  <c r="CY84" i="10"/>
  <c r="CU84" i="10"/>
  <c r="CN84" i="10"/>
  <c r="DB83" i="10"/>
  <c r="DA83" i="10"/>
  <c r="CX83" i="10"/>
  <c r="CW83" i="10"/>
  <c r="CV83" i="10"/>
  <c r="CT83" i="10"/>
  <c r="CS83" i="10"/>
  <c r="CR83" i="10"/>
  <c r="CQ83" i="10"/>
  <c r="CP83" i="10"/>
  <c r="CO83" i="10"/>
  <c r="DD82" i="10"/>
  <c r="DC82" i="10"/>
  <c r="CZ82" i="10"/>
  <c r="CY82" i="10"/>
  <c r="CU82" i="10"/>
  <c r="CN82" i="10"/>
  <c r="DE81" i="10"/>
  <c r="CZ81" i="10"/>
  <c r="CY81" i="10"/>
  <c r="CU81" i="10"/>
  <c r="CN81" i="10"/>
  <c r="DD80" i="10"/>
  <c r="DC80" i="10"/>
  <c r="CZ80" i="10"/>
  <c r="CY80" i="10"/>
  <c r="CU80" i="10"/>
  <c r="CN80" i="10"/>
  <c r="DB79" i="10"/>
  <c r="DA79" i="10"/>
  <c r="CX79" i="10"/>
  <c r="CW79" i="10"/>
  <c r="CV79" i="10"/>
  <c r="CT79" i="10"/>
  <c r="CS79" i="10"/>
  <c r="CR79" i="10"/>
  <c r="CQ79" i="10"/>
  <c r="CP79" i="10"/>
  <c r="CO79" i="10"/>
  <c r="DD78" i="10"/>
  <c r="DC78" i="10"/>
  <c r="CZ78" i="10"/>
  <c r="CY78" i="10"/>
  <c r="CU78" i="10"/>
  <c r="CN78" i="10"/>
  <c r="DD77" i="10"/>
  <c r="DE77" i="10" s="1"/>
  <c r="CZ77" i="10"/>
  <c r="CY77" i="10"/>
  <c r="CU77" i="10"/>
  <c r="CN77" i="10"/>
  <c r="DE76" i="10"/>
  <c r="CZ76" i="10"/>
  <c r="CY76" i="10"/>
  <c r="CU76" i="10"/>
  <c r="CN76" i="10"/>
  <c r="DD75" i="10"/>
  <c r="DC75" i="10"/>
  <c r="CZ75" i="10"/>
  <c r="CY75" i="10"/>
  <c r="CU75" i="10"/>
  <c r="CN75" i="10"/>
  <c r="DB74" i="10"/>
  <c r="DA74" i="10"/>
  <c r="CX74" i="10"/>
  <c r="CW74" i="10"/>
  <c r="CV74" i="10"/>
  <c r="CT74" i="10"/>
  <c r="CS74" i="10"/>
  <c r="CR74" i="10"/>
  <c r="CQ74" i="10"/>
  <c r="CP74" i="10"/>
  <c r="CO74" i="10"/>
  <c r="DD73" i="10"/>
  <c r="DC73" i="10"/>
  <c r="CZ73" i="10"/>
  <c r="CY73" i="10"/>
  <c r="CU73" i="10"/>
  <c r="CN73" i="10"/>
  <c r="CM73" i="10" s="1"/>
  <c r="DD72" i="10"/>
  <c r="DE72" i="10" s="1"/>
  <c r="CZ72" i="10"/>
  <c r="CY72" i="10"/>
  <c r="CU72" i="10"/>
  <c r="CN72" i="10"/>
  <c r="DE71" i="10"/>
  <c r="CZ71" i="10"/>
  <c r="CY71" i="10"/>
  <c r="CU71" i="10"/>
  <c r="CN71" i="10"/>
  <c r="DD70" i="10"/>
  <c r="DC70" i="10"/>
  <c r="DE70" i="10" s="1"/>
  <c r="CZ70" i="10"/>
  <c r="CY70" i="10"/>
  <c r="CU70" i="10"/>
  <c r="CN70" i="10"/>
  <c r="DB69" i="10"/>
  <c r="DA69" i="10"/>
  <c r="CX69" i="10"/>
  <c r="CW69" i="10"/>
  <c r="CV69" i="10"/>
  <c r="CT69" i="10"/>
  <c r="CS69" i="10"/>
  <c r="CR69" i="10"/>
  <c r="CQ69" i="10"/>
  <c r="CP69" i="10"/>
  <c r="CO69" i="10"/>
  <c r="DE68" i="10"/>
  <c r="CZ68" i="10"/>
  <c r="CY68" i="10"/>
  <c r="CU68" i="10"/>
  <c r="CN68" i="10"/>
  <c r="DD67" i="10"/>
  <c r="DD69" i="10" s="1"/>
  <c r="DC67" i="10"/>
  <c r="DC69" i="10" s="1"/>
  <c r="CZ67" i="10"/>
  <c r="CY67" i="10"/>
  <c r="CY69" i="10" s="1"/>
  <c r="CU67" i="10"/>
  <c r="CU69" i="10" s="1"/>
  <c r="CN67" i="10"/>
  <c r="DB66" i="10"/>
  <c r="DA66" i="10"/>
  <c r="CX66" i="10"/>
  <c r="CW66" i="10"/>
  <c r="CV66" i="10"/>
  <c r="CU66" i="10"/>
  <c r="CT66" i="10"/>
  <c r="CS66" i="10"/>
  <c r="CR66" i="10"/>
  <c r="CQ66" i="10"/>
  <c r="CP66" i="10"/>
  <c r="CO66" i="10"/>
  <c r="DD65" i="10"/>
  <c r="DC65" i="10"/>
  <c r="DE65" i="10" s="1"/>
  <c r="CZ65" i="10"/>
  <c r="CY65" i="10"/>
  <c r="CN65" i="10"/>
  <c r="CM65" i="10" s="1"/>
  <c r="DE64" i="10"/>
  <c r="CZ64" i="10"/>
  <c r="CY64" i="10"/>
  <c r="CN64" i="10"/>
  <c r="CM64" i="10" s="1"/>
  <c r="DD63" i="10"/>
  <c r="DC63" i="10"/>
  <c r="CZ63" i="10"/>
  <c r="CY63" i="10"/>
  <c r="CN63" i="10"/>
  <c r="CM63" i="10" s="1"/>
  <c r="DB62" i="10"/>
  <c r="DA62" i="10"/>
  <c r="CX62" i="10"/>
  <c r="CW62" i="10"/>
  <c r="CV62" i="10"/>
  <c r="CT62" i="10"/>
  <c r="CS62" i="10"/>
  <c r="CR62" i="10"/>
  <c r="CQ62" i="10"/>
  <c r="CP62" i="10"/>
  <c r="CO62" i="10"/>
  <c r="DE61" i="10"/>
  <c r="CZ61" i="10"/>
  <c r="CY61" i="10"/>
  <c r="CU61" i="10"/>
  <c r="CN61" i="10"/>
  <c r="DD60" i="10"/>
  <c r="DD62" i="10" s="1"/>
  <c r="DC60" i="10"/>
  <c r="CZ60" i="10"/>
  <c r="CZ62" i="10" s="1"/>
  <c r="CY60" i="10"/>
  <c r="CU60" i="10"/>
  <c r="CN60" i="10"/>
  <c r="CN62" i="10" s="1"/>
  <c r="DB59" i="10"/>
  <c r="DA59" i="10"/>
  <c r="CX59" i="10"/>
  <c r="CW59" i="10"/>
  <c r="CV59" i="10"/>
  <c r="CT59" i="10"/>
  <c r="CS59" i="10"/>
  <c r="CR59" i="10"/>
  <c r="CQ59" i="10"/>
  <c r="CP59" i="10"/>
  <c r="CO59" i="10"/>
  <c r="DD58" i="10"/>
  <c r="DC58" i="10"/>
  <c r="CZ58" i="10"/>
  <c r="CY58" i="10"/>
  <c r="CU58" i="10"/>
  <c r="CN58" i="10"/>
  <c r="DD57" i="10"/>
  <c r="CZ57" i="10"/>
  <c r="CY57" i="10"/>
  <c r="CU57" i="10"/>
  <c r="CN57" i="10"/>
  <c r="DE56" i="10"/>
  <c r="CZ56" i="10"/>
  <c r="CY56" i="10"/>
  <c r="CU56" i="10"/>
  <c r="CN56" i="10"/>
  <c r="DD55" i="10"/>
  <c r="DC55" i="10"/>
  <c r="CZ55" i="10"/>
  <c r="CY55" i="10"/>
  <c r="CU55" i="10"/>
  <c r="CN55" i="10"/>
  <c r="DB54" i="10"/>
  <c r="DA54" i="10"/>
  <c r="CX54" i="10"/>
  <c r="CW54" i="10"/>
  <c r="CV54" i="10"/>
  <c r="CT54" i="10"/>
  <c r="CS54" i="10"/>
  <c r="CR54" i="10"/>
  <c r="CQ54" i="10"/>
  <c r="CP54" i="10"/>
  <c r="CO54" i="10"/>
  <c r="DE53" i="10"/>
  <c r="CZ53" i="10"/>
  <c r="CY53" i="10"/>
  <c r="CU53" i="10"/>
  <c r="CN53" i="10"/>
  <c r="DD52" i="10"/>
  <c r="DD54" i="10" s="1"/>
  <c r="DC52" i="10"/>
  <c r="CZ52" i="10"/>
  <c r="CZ54" i="10" s="1"/>
  <c r="CY52" i="10"/>
  <c r="CY54" i="10" s="1"/>
  <c r="CU52" i="10"/>
  <c r="CU54" i="10" s="1"/>
  <c r="CN52" i="10"/>
  <c r="DB51" i="10"/>
  <c r="DA51" i="10"/>
  <c r="CX51" i="10"/>
  <c r="CW51" i="10"/>
  <c r="CV51" i="10"/>
  <c r="CT51" i="10"/>
  <c r="CS51" i="10"/>
  <c r="CR51" i="10"/>
  <c r="CQ51" i="10"/>
  <c r="CP51" i="10"/>
  <c r="CO51" i="10"/>
  <c r="DD50" i="10"/>
  <c r="DC50" i="10"/>
  <c r="CZ50" i="10"/>
  <c r="CY50" i="10"/>
  <c r="CU50" i="10"/>
  <c r="CN50" i="10"/>
  <c r="DE49" i="10"/>
  <c r="CZ49" i="10"/>
  <c r="CY49" i="10"/>
  <c r="CU49" i="10"/>
  <c r="CN49" i="10"/>
  <c r="DD48" i="10"/>
  <c r="DC48" i="10"/>
  <c r="CZ48" i="10"/>
  <c r="CY48" i="10"/>
  <c r="CU48" i="10"/>
  <c r="CN48" i="10"/>
  <c r="DB47" i="10"/>
  <c r="DA47" i="10"/>
  <c r="CX47" i="10"/>
  <c r="CW47" i="10"/>
  <c r="CV47" i="10"/>
  <c r="CT47" i="10"/>
  <c r="CS47" i="10"/>
  <c r="CR47" i="10"/>
  <c r="CQ47" i="10"/>
  <c r="CP47" i="10"/>
  <c r="CO47" i="10"/>
  <c r="DE46" i="10"/>
  <c r="CZ46" i="10"/>
  <c r="CY46" i="10"/>
  <c r="CU46" i="10"/>
  <c r="CN46" i="10"/>
  <c r="DD45" i="10"/>
  <c r="DD47" i="10" s="1"/>
  <c r="DC45" i="10"/>
  <c r="DC47" i="10" s="1"/>
  <c r="CZ45" i="10"/>
  <c r="CZ47" i="10" s="1"/>
  <c r="CY45" i="10"/>
  <c r="CY47" i="10" s="1"/>
  <c r="CU45" i="10"/>
  <c r="CU47" i="10" s="1"/>
  <c r="CN45" i="10"/>
  <c r="CN47" i="10" s="1"/>
  <c r="DB44" i="10"/>
  <c r="DA44" i="10"/>
  <c r="CX44" i="10"/>
  <c r="CW44" i="10"/>
  <c r="CV44" i="10"/>
  <c r="CT44" i="10"/>
  <c r="CS44" i="10"/>
  <c r="CR44" i="10"/>
  <c r="CQ44" i="10"/>
  <c r="CP44" i="10"/>
  <c r="CO44" i="10"/>
  <c r="DE43" i="10"/>
  <c r="CZ43" i="10"/>
  <c r="CY43" i="10"/>
  <c r="CU43" i="10"/>
  <c r="CN43" i="10"/>
  <c r="DD42" i="10"/>
  <c r="DD44" i="10" s="1"/>
  <c r="DC42" i="10"/>
  <c r="CZ42" i="10"/>
  <c r="CZ44" i="10" s="1"/>
  <c r="CY42" i="10"/>
  <c r="CU42" i="10"/>
  <c r="CN42" i="10"/>
  <c r="DB41" i="10"/>
  <c r="DA41" i="10"/>
  <c r="CX41" i="10"/>
  <c r="CW41" i="10"/>
  <c r="CV41" i="10"/>
  <c r="CT41" i="10"/>
  <c r="CS41" i="10"/>
  <c r="CR41" i="10"/>
  <c r="CQ41" i="10"/>
  <c r="CP41" i="10"/>
  <c r="CO41" i="10"/>
  <c r="DD40" i="10"/>
  <c r="DC40" i="10"/>
  <c r="CZ40" i="10"/>
  <c r="CY40" i="10"/>
  <c r="CU40" i="10"/>
  <c r="CN40" i="10"/>
  <c r="DE39" i="10"/>
  <c r="CZ39" i="10"/>
  <c r="CY39" i="10"/>
  <c r="CU39" i="10"/>
  <c r="CN39" i="10"/>
  <c r="DD38" i="10"/>
  <c r="DC38" i="10"/>
  <c r="CZ38" i="10"/>
  <c r="CY38" i="10"/>
  <c r="CU38" i="10"/>
  <c r="CN38" i="10"/>
  <c r="DB37" i="10"/>
  <c r="DA37" i="10"/>
  <c r="CX37" i="10"/>
  <c r="CW37" i="10"/>
  <c r="CV37" i="10"/>
  <c r="CU37" i="10"/>
  <c r="CT37" i="10"/>
  <c r="CS37" i="10"/>
  <c r="CR37" i="10"/>
  <c r="CQ37" i="10"/>
  <c r="CP37" i="10"/>
  <c r="CO37" i="10"/>
  <c r="DE36" i="10"/>
  <c r="CZ36" i="10"/>
  <c r="CY36" i="10"/>
  <c r="CN36" i="10"/>
  <c r="CM36" i="10" s="1"/>
  <c r="DD35" i="10"/>
  <c r="DD37" i="10" s="1"/>
  <c r="DC35" i="10"/>
  <c r="CZ35" i="10"/>
  <c r="CY35" i="10"/>
  <c r="CN35" i="10"/>
  <c r="CM35" i="10" s="1"/>
  <c r="DB34" i="10"/>
  <c r="DA34" i="10"/>
  <c r="CX34" i="10"/>
  <c r="CW34" i="10"/>
  <c r="CV34" i="10"/>
  <c r="CT34" i="10"/>
  <c r="CS34" i="10"/>
  <c r="CR34" i="10"/>
  <c r="CQ34" i="10"/>
  <c r="CP34" i="10"/>
  <c r="CO34" i="10"/>
  <c r="DD33" i="10"/>
  <c r="DE33" i="10" s="1"/>
  <c r="CZ33" i="10"/>
  <c r="CY33" i="10"/>
  <c r="CU33" i="10"/>
  <c r="CN33" i="10"/>
  <c r="DE32" i="10"/>
  <c r="CZ32" i="10"/>
  <c r="CY32" i="10"/>
  <c r="CU32" i="10"/>
  <c r="CN32" i="10"/>
  <c r="DD31" i="10"/>
  <c r="DC31" i="10"/>
  <c r="CZ31" i="10"/>
  <c r="CY31" i="10"/>
  <c r="CU31" i="10"/>
  <c r="CN31" i="10"/>
  <c r="DB30" i="10"/>
  <c r="DA30" i="10"/>
  <c r="CX30" i="10"/>
  <c r="CW30" i="10"/>
  <c r="CV30" i="10"/>
  <c r="CT30" i="10"/>
  <c r="CS30" i="10"/>
  <c r="CR30" i="10"/>
  <c r="CQ30" i="10"/>
  <c r="CP30" i="10"/>
  <c r="CO30" i="10"/>
  <c r="DD29" i="10"/>
  <c r="DE29" i="10" s="1"/>
  <c r="CZ29" i="10"/>
  <c r="CY29" i="10"/>
  <c r="CU29" i="10"/>
  <c r="CN29" i="10"/>
  <c r="DE28" i="10"/>
  <c r="CZ28" i="10"/>
  <c r="CY28" i="10"/>
  <c r="CU28" i="10"/>
  <c r="CN28" i="10"/>
  <c r="DD27" i="10"/>
  <c r="DC27" i="10"/>
  <c r="DC30" i="10" s="1"/>
  <c r="CZ27" i="10"/>
  <c r="CY27" i="10"/>
  <c r="CU27" i="10"/>
  <c r="CN27" i="10"/>
  <c r="DB26" i="10"/>
  <c r="DA26" i="10"/>
  <c r="CX26" i="10"/>
  <c r="CW26" i="10"/>
  <c r="CV26" i="10"/>
  <c r="CU26" i="10"/>
  <c r="CT26" i="10"/>
  <c r="CS26" i="10"/>
  <c r="CR26" i="10"/>
  <c r="CQ26" i="10"/>
  <c r="CP26" i="10"/>
  <c r="CO26" i="10"/>
  <c r="DE25" i="10"/>
  <c r="CZ25" i="10"/>
  <c r="CY25" i="10"/>
  <c r="CN25" i="10"/>
  <c r="CM25" i="10" s="1"/>
  <c r="DD24" i="10"/>
  <c r="DD26" i="10" s="1"/>
  <c r="DC24" i="10"/>
  <c r="CZ24" i="10"/>
  <c r="CY24" i="10"/>
  <c r="CN24" i="10"/>
  <c r="DB23" i="10"/>
  <c r="DA23" i="10"/>
  <c r="CX23" i="10"/>
  <c r="CW23" i="10"/>
  <c r="CV23" i="10"/>
  <c r="CT23" i="10"/>
  <c r="CS23" i="10"/>
  <c r="CR23" i="10"/>
  <c r="CQ23" i="10"/>
  <c r="CP23" i="10"/>
  <c r="CO23" i="10"/>
  <c r="DE22" i="10"/>
  <c r="CZ22" i="10"/>
  <c r="CY22" i="10"/>
  <c r="CU22" i="10"/>
  <c r="CN22" i="10"/>
  <c r="DD21" i="10"/>
  <c r="DD23" i="10" s="1"/>
  <c r="DC21" i="10"/>
  <c r="DC23" i="10" s="1"/>
  <c r="CZ21" i="10"/>
  <c r="CZ23" i="10" s="1"/>
  <c r="CY21" i="10"/>
  <c r="CU21" i="10"/>
  <c r="CN21" i="10"/>
  <c r="DB20" i="10"/>
  <c r="DA20" i="10"/>
  <c r="CX20" i="10"/>
  <c r="CW20" i="10"/>
  <c r="CV20" i="10"/>
  <c r="CT20" i="10"/>
  <c r="CS20" i="10"/>
  <c r="CR20" i="10"/>
  <c r="CQ20" i="10"/>
  <c r="CP20" i="10"/>
  <c r="CO20" i="10"/>
  <c r="DE19" i="10"/>
  <c r="CZ19" i="10"/>
  <c r="CY19" i="10"/>
  <c r="CU19" i="10"/>
  <c r="CN19" i="10"/>
  <c r="DD18" i="10"/>
  <c r="DD20" i="10" s="1"/>
  <c r="DC18" i="10"/>
  <c r="DC20" i="10" s="1"/>
  <c r="CZ18" i="10"/>
  <c r="CY18" i="10"/>
  <c r="CY20" i="10" s="1"/>
  <c r="CU18" i="10"/>
  <c r="CU20" i="10" s="1"/>
  <c r="CN18" i="10"/>
  <c r="DB17" i="10"/>
  <c r="DA17" i="10"/>
  <c r="CX17" i="10"/>
  <c r="CW17" i="10"/>
  <c r="CV17" i="10"/>
  <c r="CU17" i="10"/>
  <c r="CT17" i="10"/>
  <c r="CS17" i="10"/>
  <c r="CR17" i="10"/>
  <c r="CQ17" i="10"/>
  <c r="CP17" i="10"/>
  <c r="CO17" i="10"/>
  <c r="DE16" i="10"/>
  <c r="CZ16" i="10"/>
  <c r="CY16" i="10"/>
  <c r="CN16" i="10"/>
  <c r="CM16" i="10" s="1"/>
  <c r="DD15" i="10"/>
  <c r="DD17" i="10" s="1"/>
  <c r="DC15" i="10"/>
  <c r="DC17" i="10" s="1"/>
  <c r="CZ15" i="10"/>
  <c r="CY15" i="10"/>
  <c r="CN15" i="10"/>
  <c r="DB14" i="10"/>
  <c r="DA14" i="10"/>
  <c r="CX14" i="10"/>
  <c r="CW14" i="10"/>
  <c r="CV14" i="10"/>
  <c r="CT14" i="10"/>
  <c r="CS14" i="10"/>
  <c r="CR14" i="10"/>
  <c r="CQ14" i="10"/>
  <c r="CP14" i="10"/>
  <c r="CO14" i="10"/>
  <c r="DD13" i="10"/>
  <c r="DE13" i="10" s="1"/>
  <c r="CZ13" i="10"/>
  <c r="CY13" i="10"/>
  <c r="CU13" i="10"/>
  <c r="CN13" i="10"/>
  <c r="CM13" i="10" s="1"/>
  <c r="DE12" i="10"/>
  <c r="CZ12" i="10"/>
  <c r="CY12" i="10"/>
  <c r="CU12" i="10"/>
  <c r="CN12" i="10"/>
  <c r="DD11" i="10"/>
  <c r="DC11" i="10"/>
  <c r="DC14" i="10" s="1"/>
  <c r="CZ11" i="10"/>
  <c r="CY11" i="10"/>
  <c r="CU11" i="10"/>
  <c r="CN11" i="10"/>
  <c r="DB10" i="10"/>
  <c r="DA10" i="10"/>
  <c r="CX10" i="10"/>
  <c r="CW10" i="10"/>
  <c r="CV10" i="10"/>
  <c r="CT10" i="10"/>
  <c r="CS10" i="10"/>
  <c r="CR10" i="10"/>
  <c r="CQ10" i="10"/>
  <c r="CP10" i="10"/>
  <c r="CO10" i="10"/>
  <c r="DD9" i="10"/>
  <c r="DE9" i="10" s="1"/>
  <c r="CZ9" i="10"/>
  <c r="CY9" i="10"/>
  <c r="CU9" i="10"/>
  <c r="CN9" i="10"/>
  <c r="DE8" i="10"/>
  <c r="CZ8" i="10"/>
  <c r="CY8" i="10"/>
  <c r="CU8" i="10"/>
  <c r="CN8" i="10"/>
  <c r="DD7" i="10"/>
  <c r="DC7" i="10"/>
  <c r="CZ7" i="10"/>
  <c r="CY7" i="10"/>
  <c r="CU7" i="10"/>
  <c r="CN7" i="10"/>
  <c r="CB104" i="10"/>
  <c r="CB105" i="10"/>
  <c r="CB106" i="10"/>
  <c r="CB103" i="10"/>
  <c r="DF140" i="10" l="1"/>
  <c r="DF122" i="10"/>
  <c r="DF270" i="10"/>
  <c r="DF227" i="10"/>
  <c r="DX14" i="10"/>
  <c r="DF254" i="10"/>
  <c r="CZ30" i="10"/>
  <c r="DC112" i="10"/>
  <c r="DX219" i="10"/>
  <c r="DF159" i="10"/>
  <c r="CY14" i="10"/>
  <c r="CN26" i="10"/>
  <c r="DE38" i="10"/>
  <c r="CM43" i="10"/>
  <c r="CM78" i="10"/>
  <c r="CM106" i="10"/>
  <c r="CM154" i="10"/>
  <c r="DF200" i="10"/>
  <c r="DF47" i="10"/>
  <c r="DX74" i="10"/>
  <c r="DF54" i="10"/>
  <c r="CN14" i="10"/>
  <c r="CU137" i="10"/>
  <c r="DX152" i="10"/>
  <c r="DR102" i="10"/>
  <c r="Z94" i="11"/>
  <c r="Q94" i="11" s="1"/>
  <c r="DX112" i="10"/>
  <c r="DF264" i="10"/>
  <c r="CU30" i="10"/>
  <c r="DC51" i="10"/>
  <c r="CU112" i="10"/>
  <c r="CU14" i="10"/>
  <c r="CY30" i="10"/>
  <c r="DD34" i="10"/>
  <c r="CZ37" i="10"/>
  <c r="DD51" i="10"/>
  <c r="CZ59" i="10"/>
  <c r="DC88" i="10"/>
  <c r="DD107" i="10"/>
  <c r="DF261" i="10"/>
  <c r="DF250" i="10"/>
  <c r="DF219" i="10"/>
  <c r="DD274" i="10"/>
  <c r="DC152" i="10"/>
  <c r="DF59" i="10"/>
  <c r="DD66" i="10"/>
  <c r="DF137" i="10"/>
  <c r="DX66" i="10"/>
  <c r="CY26" i="10"/>
  <c r="DE42" i="10"/>
  <c r="DE44" i="10" s="1"/>
  <c r="CM56" i="10"/>
  <c r="CM101" i="10"/>
  <c r="CM136" i="10"/>
  <c r="CM148" i="10"/>
  <c r="DE164" i="10"/>
  <c r="CM170" i="10"/>
  <c r="CM179" i="10"/>
  <c r="DF112" i="10"/>
  <c r="DF79" i="10"/>
  <c r="DF212" i="10"/>
  <c r="CU107" i="10"/>
  <c r="DN279" i="10"/>
  <c r="CM99" i="10"/>
  <c r="DD112" i="10"/>
  <c r="DW279" i="10"/>
  <c r="DF242" i="10"/>
  <c r="DC83" i="10"/>
  <c r="DX176" i="10"/>
  <c r="DX122" i="10"/>
  <c r="DP280" i="10"/>
  <c r="DF44" i="10"/>
  <c r="DF74" i="10"/>
  <c r="CN10" i="10"/>
  <c r="CZ14" i="10"/>
  <c r="DX196" i="10"/>
  <c r="DF196" i="10"/>
  <c r="CM38" i="10"/>
  <c r="DE7" i="10"/>
  <c r="DE10" i="10" s="1"/>
  <c r="CM33" i="10"/>
  <c r="CM40" i="10"/>
  <c r="DS279" i="10"/>
  <c r="DQ281" i="10"/>
  <c r="DF165" i="10"/>
  <c r="CN30" i="10"/>
  <c r="CZ34" i="10"/>
  <c r="CZ51" i="10"/>
  <c r="DE92" i="10"/>
  <c r="CN112" i="10"/>
  <c r="CM120" i="10"/>
  <c r="DE131" i="10"/>
  <c r="DE133" i="10" s="1"/>
  <c r="CM186" i="10"/>
  <c r="CM198" i="10"/>
  <c r="CM199" i="10"/>
  <c r="CZ205" i="10"/>
  <c r="CN238" i="10"/>
  <c r="CZ250" i="10"/>
  <c r="CM253" i="10"/>
  <c r="DD261" i="10"/>
  <c r="DE265" i="10"/>
  <c r="DE267" i="10" s="1"/>
  <c r="CM268" i="10"/>
  <c r="CM269" i="10"/>
  <c r="DX159" i="10"/>
  <c r="DF152" i="10"/>
  <c r="DF30" i="10"/>
  <c r="DF20" i="10"/>
  <c r="CY250" i="10"/>
  <c r="CY59" i="10"/>
  <c r="DC107" i="10"/>
  <c r="DF34" i="10"/>
  <c r="DR279" i="10"/>
  <c r="CZ66" i="10"/>
  <c r="CM97" i="10"/>
  <c r="CM164" i="10"/>
  <c r="DD205" i="10"/>
  <c r="CM217" i="10"/>
  <c r="CY238" i="10"/>
  <c r="DX88" i="10"/>
  <c r="DX51" i="10"/>
  <c r="DX212" i="10"/>
  <c r="DD137" i="10"/>
  <c r="DD88" i="10"/>
  <c r="DE136" i="10"/>
  <c r="DE168" i="10"/>
  <c r="DE169" i="10"/>
  <c r="DE178" i="10"/>
  <c r="DC196" i="10"/>
  <c r="CM224" i="10"/>
  <c r="CM248" i="10"/>
  <c r="DF176" i="10"/>
  <c r="DX93" i="10"/>
  <c r="DV102" i="10"/>
  <c r="DV279" i="10" s="1"/>
  <c r="DX94" i="10"/>
  <c r="DX102" i="10" s="1"/>
  <c r="DL280" i="10"/>
  <c r="DF10" i="10"/>
  <c r="DG102" i="10"/>
  <c r="DG279" i="10" s="1"/>
  <c r="DF94" i="10"/>
  <c r="DF102" i="10" s="1"/>
  <c r="CZ242" i="10"/>
  <c r="CY242" i="10"/>
  <c r="CY79" i="10"/>
  <c r="DD83" i="10"/>
  <c r="CZ117" i="10"/>
  <c r="DC146" i="10"/>
  <c r="CZ159" i="10"/>
  <c r="CN165" i="10"/>
  <c r="DC176" i="10"/>
  <c r="CU242" i="10"/>
  <c r="CZ261" i="10"/>
  <c r="CZ127" i="10"/>
  <c r="CM182" i="10"/>
  <c r="DD254" i="10"/>
  <c r="CU34" i="10"/>
  <c r="CM67" i="10"/>
  <c r="CM94" i="10"/>
  <c r="DD102" i="10"/>
  <c r="DD127" i="10"/>
  <c r="CM194" i="10"/>
  <c r="DE202" i="10"/>
  <c r="CM9" i="10"/>
  <c r="CM75" i="10"/>
  <c r="DE82" i="10"/>
  <c r="CM86" i="10"/>
  <c r="DE99" i="10"/>
  <c r="DE101" i="10"/>
  <c r="DE121" i="10"/>
  <c r="DE126" i="10"/>
  <c r="CM173" i="10"/>
  <c r="CM184" i="10"/>
  <c r="DE272" i="10"/>
  <c r="CM277" i="10"/>
  <c r="CY34" i="10"/>
  <c r="CY51" i="10"/>
  <c r="CU79" i="10"/>
  <c r="CZ93" i="10"/>
  <c r="CM95" i="10"/>
  <c r="CN107" i="10"/>
  <c r="CN122" i="10"/>
  <c r="CN137" i="10"/>
  <c r="DE154" i="10"/>
  <c r="CM172" i="10"/>
  <c r="CM183" i="10"/>
  <c r="DC205" i="10"/>
  <c r="DE213" i="10"/>
  <c r="DE214" i="10"/>
  <c r="CZ227" i="10"/>
  <c r="CU238" i="10"/>
  <c r="CU246" i="10"/>
  <c r="CU254" i="10"/>
  <c r="CM252" i="10"/>
  <c r="CM28" i="10"/>
  <c r="DE50" i="10"/>
  <c r="CN88" i="10"/>
  <c r="CM209" i="10"/>
  <c r="CZ234" i="10"/>
  <c r="CY246" i="10"/>
  <c r="DD250" i="10"/>
  <c r="DD93" i="10"/>
  <c r="CY117" i="10"/>
  <c r="CZ165" i="10"/>
  <c r="DE188" i="10"/>
  <c r="CM192" i="10"/>
  <c r="CM232" i="10"/>
  <c r="DE87" i="10"/>
  <c r="CZ102" i="10"/>
  <c r="DE106" i="10"/>
  <c r="CM153" i="10"/>
  <c r="DD234" i="10"/>
  <c r="CM32" i="10"/>
  <c r="CM49" i="10"/>
  <c r="DE63" i="10"/>
  <c r="DE66" i="10" s="1"/>
  <c r="CM77" i="10"/>
  <c r="CM139" i="10"/>
  <c r="DE158" i="10"/>
  <c r="CM162" i="10"/>
  <c r="CY187" i="10"/>
  <c r="CM185" i="10"/>
  <c r="CM195" i="10"/>
  <c r="CM211" i="10"/>
  <c r="CM228" i="10"/>
  <c r="CM229" i="10"/>
  <c r="CM230" i="10"/>
  <c r="CM245" i="10"/>
  <c r="CT279" i="10"/>
  <c r="CT280" i="10" s="1"/>
  <c r="CM11" i="10"/>
  <c r="CY17" i="10"/>
  <c r="CY41" i="10"/>
  <c r="CM61" i="10"/>
  <c r="DD79" i="10"/>
  <c r="CU83" i="10"/>
  <c r="CZ88" i="10"/>
  <c r="CY107" i="10"/>
  <c r="CM132" i="10"/>
  <c r="CZ137" i="10"/>
  <c r="CU219" i="10"/>
  <c r="CN278" i="10"/>
  <c r="CZ17" i="10"/>
  <c r="CU23" i="10"/>
  <c r="CM57" i="10"/>
  <c r="CY102" i="10"/>
  <c r="CN117" i="10"/>
  <c r="DE118" i="10"/>
  <c r="CU152" i="10"/>
  <c r="DD176" i="10"/>
  <c r="DC187" i="10"/>
  <c r="CZ196" i="10"/>
  <c r="CU250" i="10"/>
  <c r="DE255" i="10"/>
  <c r="DE257" i="10" s="1"/>
  <c r="CM258" i="10"/>
  <c r="DE40" i="10"/>
  <c r="DE41" i="10" s="1"/>
  <c r="CZ69" i="10"/>
  <c r="CN93" i="10"/>
  <c r="CM129" i="10"/>
  <c r="CY146" i="10"/>
  <c r="DE160" i="10"/>
  <c r="DE165" i="10" s="1"/>
  <c r="CM193" i="10"/>
  <c r="CZ219" i="10"/>
  <c r="CZ264" i="10"/>
  <c r="CQ279" i="10"/>
  <c r="CX279" i="10"/>
  <c r="CX280" i="10" s="1"/>
  <c r="CM70" i="10"/>
  <c r="DE84" i="10"/>
  <c r="CM103" i="10"/>
  <c r="CM105" i="10"/>
  <c r="CM108" i="10"/>
  <c r="CM119" i="10"/>
  <c r="DE123" i="10"/>
  <c r="DE157" i="10"/>
  <c r="CM163" i="10"/>
  <c r="CN187" i="10"/>
  <c r="DE243" i="10"/>
  <c r="DE246" i="10" s="1"/>
  <c r="CY74" i="10"/>
  <c r="CZ238" i="10"/>
  <c r="CR279" i="10"/>
  <c r="CN34" i="10"/>
  <c r="CU41" i="10"/>
  <c r="DE48" i="10"/>
  <c r="CM50" i="10"/>
  <c r="CM52" i="10"/>
  <c r="CM53" i="10"/>
  <c r="DE58" i="10"/>
  <c r="CM82" i="10"/>
  <c r="CM96" i="10"/>
  <c r="CM100" i="10"/>
  <c r="CM104" i="10"/>
  <c r="CM109" i="10"/>
  <c r="CM110" i="10"/>
  <c r="CM150" i="10"/>
  <c r="CN159" i="10"/>
  <c r="CM157" i="10"/>
  <c r="CM158" i="10"/>
  <c r="CM175" i="10"/>
  <c r="CM180" i="10"/>
  <c r="CM191" i="10"/>
  <c r="DE195" i="10"/>
  <c r="DC200" i="10"/>
  <c r="CM203" i="10"/>
  <c r="CY212" i="10"/>
  <c r="CM251" i="10"/>
  <c r="CZ257" i="10"/>
  <c r="CM262" i="10"/>
  <c r="CM264" i="10" s="1"/>
  <c r="CM266" i="10"/>
  <c r="CY270" i="10"/>
  <c r="CZ274" i="10"/>
  <c r="DE276" i="10"/>
  <c r="DC10" i="10"/>
  <c r="DE18" i="10"/>
  <c r="DE20" i="10" s="1"/>
  <c r="CZ26" i="10"/>
  <c r="DD41" i="10"/>
  <c r="CY62" i="10"/>
  <c r="DC66" i="10"/>
  <c r="CZ79" i="10"/>
  <c r="CY83" i="10"/>
  <c r="CY137" i="10"/>
  <c r="CU140" i="10"/>
  <c r="CN146" i="10"/>
  <c r="DD152" i="10"/>
  <c r="DE151" i="10"/>
  <c r="CM178" i="10"/>
  <c r="DE180" i="10"/>
  <c r="CM189" i="10"/>
  <c r="CM190" i="10"/>
  <c r="DE197" i="10"/>
  <c r="CY205" i="10"/>
  <c r="CM210" i="10"/>
  <c r="CY219" i="10"/>
  <c r="CU234" i="10"/>
  <c r="DD242" i="10"/>
  <c r="CM241" i="10"/>
  <c r="CM244" i="10"/>
  <c r="CZ254" i="10"/>
  <c r="CU261" i="10"/>
  <c r="CU264" i="10"/>
  <c r="CN264" i="10"/>
  <c r="CM265" i="10"/>
  <c r="DE268" i="10"/>
  <c r="DE270" i="10" s="1"/>
  <c r="CZ74" i="10"/>
  <c r="DD10" i="10"/>
  <c r="DD14" i="10"/>
  <c r="DE24" i="10"/>
  <c r="DE26" i="10" s="1"/>
  <c r="CN41" i="10"/>
  <c r="DC41" i="10"/>
  <c r="DC44" i="10"/>
  <c r="CU51" i="10"/>
  <c r="DD59" i="10"/>
  <c r="DD74" i="10"/>
  <c r="CM72" i="10"/>
  <c r="DC74" i="10"/>
  <c r="DE75" i="10"/>
  <c r="DE78" i="10"/>
  <c r="CZ83" i="10"/>
  <c r="CY88" i="10"/>
  <c r="CU88" i="10"/>
  <c r="CY93" i="10"/>
  <c r="DE91" i="10"/>
  <c r="CU102" i="10"/>
  <c r="DD117" i="10"/>
  <c r="DE147" i="10"/>
  <c r="CZ176" i="10"/>
  <c r="DC219" i="10"/>
  <c r="DD227" i="10"/>
  <c r="DE222" i="10"/>
  <c r="CM225" i="10"/>
  <c r="CM226" i="10"/>
  <c r="CY234" i="10"/>
  <c r="DD238" i="10"/>
  <c r="CM237" i="10"/>
  <c r="CM239" i="10"/>
  <c r="CM240" i="10"/>
  <c r="CM12" i="10"/>
  <c r="DE21" i="10"/>
  <c r="DE23" i="10" s="1"/>
  <c r="CY37" i="10"/>
  <c r="CN59" i="10"/>
  <c r="DE57" i="10"/>
  <c r="CN69" i="10"/>
  <c r="DC79" i="10"/>
  <c r="DE109" i="10"/>
  <c r="CM113" i="10"/>
  <c r="CM117" i="10" s="1"/>
  <c r="DE113" i="10"/>
  <c r="DE117" i="10" s="1"/>
  <c r="DC165" i="10"/>
  <c r="CM181" i="10"/>
  <c r="DE204" i="10"/>
  <c r="DE206" i="10"/>
  <c r="CU227" i="10"/>
  <c r="CM236" i="10"/>
  <c r="CZ246" i="10"/>
  <c r="CN270" i="10"/>
  <c r="CZ20" i="10"/>
  <c r="CM22" i="10"/>
  <c r="DC26" i="10"/>
  <c r="DE45" i="10"/>
  <c r="DE47" i="10" s="1"/>
  <c r="CU74" i="10"/>
  <c r="CM80" i="10"/>
  <c r="CY127" i="10"/>
  <c r="DE138" i="10"/>
  <c r="DE140" i="10" s="1"/>
  <c r="DE141" i="10"/>
  <c r="CY152" i="10"/>
  <c r="CM156" i="10"/>
  <c r="CM160" i="10"/>
  <c r="DE166" i="10"/>
  <c r="CU200" i="10"/>
  <c r="DD212" i="10"/>
  <c r="DE207" i="10"/>
  <c r="CM216" i="10"/>
  <c r="CM218" i="10"/>
  <c r="CM222" i="10"/>
  <c r="CM223" i="10"/>
  <c r="DE228" i="10"/>
  <c r="DE229" i="10"/>
  <c r="CN261" i="10"/>
  <c r="CU205" i="10"/>
  <c r="CY23" i="10"/>
  <c r="CM27" i="10"/>
  <c r="DD30" i="10"/>
  <c r="CM29" i="10"/>
  <c r="DE35" i="10"/>
  <c r="DE37" i="10" s="1"/>
  <c r="CY44" i="10"/>
  <c r="CU44" i="10"/>
  <c r="DE52" i="10"/>
  <c r="DE54" i="10" s="1"/>
  <c r="CU62" i="10"/>
  <c r="CY66" i="10"/>
  <c r="CM87" i="10"/>
  <c r="CZ107" i="10"/>
  <c r="CY112" i="10"/>
  <c r="CU122" i="10"/>
  <c r="CU130" i="10"/>
  <c r="CM131" i="10"/>
  <c r="CM134" i="10"/>
  <c r="CM135" i="10"/>
  <c r="CM138" i="10"/>
  <c r="DD146" i="10"/>
  <c r="DE145" i="10"/>
  <c r="CZ152" i="10"/>
  <c r="CY159" i="10"/>
  <c r="CM155" i="10"/>
  <c r="CY165" i="10"/>
  <c r="CU176" i="10"/>
  <c r="CM167" i="10"/>
  <c r="CM168" i="10"/>
  <c r="CM169" i="10"/>
  <c r="CM171" i="10"/>
  <c r="CM174" i="10"/>
  <c r="CM177" i="10"/>
  <c r="DD187" i="10"/>
  <c r="DE179" i="10"/>
  <c r="DE186" i="10"/>
  <c r="DE189" i="10"/>
  <c r="CN205" i="10"/>
  <c r="CM202" i="10"/>
  <c r="CM204" i="10"/>
  <c r="DE208" i="10"/>
  <c r="CM213" i="10"/>
  <c r="CM214" i="10"/>
  <c r="CM215" i="10"/>
  <c r="CY227" i="10"/>
  <c r="CM231" i="10"/>
  <c r="CM233" i="10"/>
  <c r="CM249" i="10"/>
  <c r="CU257" i="10"/>
  <c r="CM256" i="10"/>
  <c r="CM260" i="10"/>
  <c r="CU274" i="10"/>
  <c r="CM273" i="10"/>
  <c r="CM275" i="10"/>
  <c r="CN20" i="10"/>
  <c r="CM18" i="10"/>
  <c r="CN17" i="10"/>
  <c r="CM19" i="10"/>
  <c r="CN37" i="10"/>
  <c r="CZ41" i="10"/>
  <c r="CM46" i="10"/>
  <c r="CU59" i="10"/>
  <c r="CM58" i="10"/>
  <c r="DE60" i="10"/>
  <c r="DE62" i="10" s="1"/>
  <c r="DC62" i="10"/>
  <c r="DE67" i="10"/>
  <c r="DE69" i="10" s="1"/>
  <c r="DE73" i="10"/>
  <c r="DE74" i="10" s="1"/>
  <c r="CM85" i="10"/>
  <c r="CM98" i="10"/>
  <c r="CM121" i="10"/>
  <c r="DC122" i="10"/>
  <c r="CZ10" i="10"/>
  <c r="CM48" i="10"/>
  <c r="CN51" i="10"/>
  <c r="CN102" i="10"/>
  <c r="CM147" i="10"/>
  <c r="CN152" i="10"/>
  <c r="CM21" i="10"/>
  <c r="CN23" i="10"/>
  <c r="CM7" i="10"/>
  <c r="CM66" i="10"/>
  <c r="CM37" i="10"/>
  <c r="CM71" i="10"/>
  <c r="CN74" i="10"/>
  <c r="CM8" i="10"/>
  <c r="CW279" i="10"/>
  <c r="DC59" i="10"/>
  <c r="DE55" i="10"/>
  <c r="CM76" i="10"/>
  <c r="CN79" i="10"/>
  <c r="DC93" i="10"/>
  <c r="DE89" i="10"/>
  <c r="DC34" i="10"/>
  <c r="DE31" i="10"/>
  <c r="DE34" i="10" s="1"/>
  <c r="CM42" i="10"/>
  <c r="CM44" i="10" s="1"/>
  <c r="CN44" i="10"/>
  <c r="CN66" i="10"/>
  <c r="CM81" i="10"/>
  <c r="CN83" i="10"/>
  <c r="DE94" i="10"/>
  <c r="DC102" i="10"/>
  <c r="DE100" i="10"/>
  <c r="CM111" i="10"/>
  <c r="CM15" i="10"/>
  <c r="CM17" i="10" s="1"/>
  <c r="DE15" i="10"/>
  <c r="DE17" i="10" s="1"/>
  <c r="CM31" i="10"/>
  <c r="CN54" i="10"/>
  <c r="CM55" i="10"/>
  <c r="CM60" i="10"/>
  <c r="DE103" i="10"/>
  <c r="DE108" i="10"/>
  <c r="CM118" i="10"/>
  <c r="DD122" i="10"/>
  <c r="CN127" i="10"/>
  <c r="CM123" i="10"/>
  <c r="CM127" i="10" s="1"/>
  <c r="CY130" i="10"/>
  <c r="CU133" i="10"/>
  <c r="DC137" i="10"/>
  <c r="DE134" i="10"/>
  <c r="DE137" i="10" s="1"/>
  <c r="CZ140" i="10"/>
  <c r="CZ146" i="10"/>
  <c r="DC159" i="10"/>
  <c r="CY176" i="10"/>
  <c r="CU187" i="10"/>
  <c r="CN212" i="10"/>
  <c r="CN227" i="10"/>
  <c r="CY254" i="10"/>
  <c r="CM259" i="10"/>
  <c r="CZ270" i="10"/>
  <c r="CS279" i="10"/>
  <c r="CY10" i="10"/>
  <c r="CM24" i="10"/>
  <c r="CM26" i="10" s="1"/>
  <c r="CM39" i="10"/>
  <c r="CM45" i="10"/>
  <c r="CM68" i="10"/>
  <c r="CM84" i="10"/>
  <c r="CM89" i="10"/>
  <c r="CM93" i="10" s="1"/>
  <c r="DE153" i="10"/>
  <c r="DD159" i="10"/>
  <c r="CM188" i="10"/>
  <c r="CN196" i="10"/>
  <c r="CM206" i="10"/>
  <c r="CU212" i="10"/>
  <c r="DD219" i="10"/>
  <c r="CM276" i="10"/>
  <c r="CU278" i="10"/>
  <c r="CU196" i="10"/>
  <c r="DD246" i="10"/>
  <c r="DC254" i="10"/>
  <c r="DE251" i="10"/>
  <c r="DE254" i="10" s="1"/>
  <c r="CO279" i="10"/>
  <c r="CU10" i="10"/>
  <c r="DE11" i="10"/>
  <c r="DE14" i="10" s="1"/>
  <c r="DE27" i="10"/>
  <c r="DE30" i="10" s="1"/>
  <c r="DC54" i="10"/>
  <c r="DE80" i="10"/>
  <c r="CY122" i="10"/>
  <c r="CU159" i="10"/>
  <c r="CU165" i="10"/>
  <c r="CZ187" i="10"/>
  <c r="CY196" i="10"/>
  <c r="DD200" i="10"/>
  <c r="DE198" i="10"/>
  <c r="CZ212" i="10"/>
  <c r="DC234" i="10"/>
  <c r="DC242" i="10"/>
  <c r="DE239" i="10"/>
  <c r="DE242" i="10" s="1"/>
  <c r="CM243" i="10"/>
  <c r="CN246" i="10"/>
  <c r="CN250" i="10"/>
  <c r="DC37" i="10"/>
  <c r="CP279" i="10"/>
  <c r="CV279" i="10"/>
  <c r="CZ122" i="10"/>
  <c r="CM128" i="10"/>
  <c r="CN130" i="10"/>
  <c r="DE128" i="10"/>
  <c r="DE130" i="10" s="1"/>
  <c r="CM166" i="10"/>
  <c r="CN176" i="10"/>
  <c r="CM197" i="10"/>
  <c r="DC227" i="10"/>
  <c r="CM255" i="10"/>
  <c r="CN257" i="10"/>
  <c r="DE262" i="10"/>
  <c r="DE264" i="10" s="1"/>
  <c r="CM272" i="10"/>
  <c r="CN274" i="10"/>
  <c r="DD196" i="10"/>
  <c r="CM141" i="10"/>
  <c r="CM146" i="10" s="1"/>
  <c r="DD165" i="10"/>
  <c r="DE177" i="10"/>
  <c r="CN200" i="10"/>
  <c r="CM201" i="10"/>
  <c r="CN219" i="10"/>
  <c r="CM220" i="10"/>
  <c r="CN234" i="10"/>
  <c r="CM235" i="10"/>
  <c r="CM247" i="10"/>
  <c r="DE258" i="10"/>
  <c r="DE261" i="10" s="1"/>
  <c r="DC267" i="10"/>
  <c r="DE275" i="10"/>
  <c r="DC127" i="10"/>
  <c r="DC133" i="10"/>
  <c r="DE201" i="10"/>
  <c r="DC212" i="10"/>
  <c r="DE220" i="10"/>
  <c r="DE235" i="10"/>
  <c r="DE238" i="10" s="1"/>
  <c r="DE247" i="10"/>
  <c r="DE250" i="10" s="1"/>
  <c r="DE271" i="10"/>
  <c r="CN242" i="10"/>
  <c r="CN254" i="10"/>
  <c r="CB139" i="10"/>
  <c r="CB138" i="10"/>
  <c r="CM69" i="10" l="1"/>
  <c r="CM254" i="10"/>
  <c r="CM41" i="10"/>
  <c r="DE93" i="10"/>
  <c r="CM54" i="10"/>
  <c r="DP281" i="10"/>
  <c r="DQ282" i="10" s="1"/>
  <c r="DS280" i="10"/>
  <c r="DE122" i="10"/>
  <c r="CM238" i="10"/>
  <c r="CM140" i="10"/>
  <c r="CM62" i="10"/>
  <c r="DE83" i="10"/>
  <c r="DE196" i="10"/>
  <c r="CM165" i="10"/>
  <c r="DE88" i="10"/>
  <c r="DE219" i="10"/>
  <c r="DF279" i="10"/>
  <c r="CM152" i="10"/>
  <c r="DE51" i="10"/>
  <c r="CM133" i="10"/>
  <c r="CM270" i="10"/>
  <c r="CM34" i="10"/>
  <c r="DE278" i="10"/>
  <c r="DE127" i="10"/>
  <c r="CM200" i="10"/>
  <c r="DE159" i="10"/>
  <c r="CM219" i="10"/>
  <c r="CM250" i="10"/>
  <c r="DE176" i="10"/>
  <c r="DX279" i="10"/>
  <c r="CM257" i="10"/>
  <c r="CM79" i="10"/>
  <c r="CM130" i="10"/>
  <c r="CU279" i="10"/>
  <c r="DD279" i="10"/>
  <c r="DE107" i="10"/>
  <c r="CM51" i="10"/>
  <c r="DE274" i="10"/>
  <c r="CM246" i="10"/>
  <c r="DC279" i="10"/>
  <c r="DE227" i="10"/>
  <c r="CM137" i="10"/>
  <c r="CM14" i="10"/>
  <c r="DE234" i="10"/>
  <c r="CM196" i="10"/>
  <c r="CM47" i="10"/>
  <c r="CM261" i="10"/>
  <c r="DE112" i="10"/>
  <c r="DE59" i="10"/>
  <c r="CM234" i="10"/>
  <c r="CM30" i="10"/>
  <c r="CM83" i="10"/>
  <c r="DE152" i="10"/>
  <c r="CM267" i="10"/>
  <c r="CY279" i="10"/>
  <c r="CM112" i="10"/>
  <c r="CM159" i="10"/>
  <c r="DE187" i="10"/>
  <c r="DE200" i="10"/>
  <c r="CS280" i="10"/>
  <c r="CM102" i="10"/>
  <c r="CM107" i="10"/>
  <c r="CM278" i="10"/>
  <c r="CZ279" i="10"/>
  <c r="CX281" i="10"/>
  <c r="CM212" i="10"/>
  <c r="CM74" i="10"/>
  <c r="CM187" i="10"/>
  <c r="DE212" i="10"/>
  <c r="CM242" i="10"/>
  <c r="CM227" i="10"/>
  <c r="CM59" i="10"/>
  <c r="CM23" i="10"/>
  <c r="DE146" i="10"/>
  <c r="CM176" i="10"/>
  <c r="CM205" i="10"/>
  <c r="DE205" i="10"/>
  <c r="CM274" i="10"/>
  <c r="DE79" i="10"/>
  <c r="CN279" i="10"/>
  <c r="CM88" i="10"/>
  <c r="DE102" i="10"/>
  <c r="CM10" i="10"/>
  <c r="CW280" i="10"/>
  <c r="CM122" i="10"/>
  <c r="CM20" i="10"/>
  <c r="DE279" i="10" l="1"/>
  <c r="CZ280" i="10"/>
  <c r="CM279" i="10"/>
  <c r="CW281" i="10"/>
  <c r="CX282" i="10" s="1"/>
  <c r="CF118" i="10"/>
  <c r="CF141" i="10"/>
  <c r="CF168" i="10"/>
  <c r="CB277" i="10"/>
  <c r="CB276" i="10"/>
  <c r="CB275" i="10"/>
  <c r="CB260" i="10"/>
  <c r="CB259" i="10"/>
  <c r="CB258" i="10"/>
  <c r="CB256" i="10"/>
  <c r="CB255" i="10"/>
  <c r="CB249" i="10"/>
  <c r="CB248" i="10"/>
  <c r="CB247" i="10"/>
  <c r="CB237" i="10"/>
  <c r="CB236" i="10"/>
  <c r="CB235" i="10"/>
  <c r="CB175" i="10"/>
  <c r="CB174" i="10"/>
  <c r="CB173" i="10"/>
  <c r="CB172" i="10"/>
  <c r="CB171" i="10"/>
  <c r="CB170" i="10"/>
  <c r="CB169" i="10"/>
  <c r="CB168" i="10"/>
  <c r="CB167" i="10"/>
  <c r="CB166" i="10"/>
  <c r="CB151" i="10"/>
  <c r="CB150" i="10"/>
  <c r="CB149" i="10"/>
  <c r="CB148" i="10"/>
  <c r="CB147" i="10"/>
  <c r="CB136" i="10"/>
  <c r="CB135" i="10"/>
  <c r="CB134" i="10"/>
  <c r="CB129" i="10"/>
  <c r="CB128" i="10"/>
  <c r="CB121" i="10"/>
  <c r="CB120" i="10"/>
  <c r="CB119" i="10"/>
  <c r="CB118" i="10"/>
  <c r="CB87" i="10"/>
  <c r="CB86" i="10"/>
  <c r="CB85" i="10"/>
  <c r="CB84" i="10"/>
  <c r="CB82" i="10"/>
  <c r="CB81" i="10"/>
  <c r="CB80" i="10"/>
  <c r="CB78" i="10"/>
  <c r="CB77" i="10"/>
  <c r="CB76" i="10"/>
  <c r="CB75" i="10"/>
  <c r="CB53" i="10"/>
  <c r="CB52" i="10"/>
  <c r="CB40" i="10"/>
  <c r="CB39" i="10"/>
  <c r="CB38" i="10"/>
  <c r="CL259" i="10" l="1"/>
  <c r="CJ258" i="10"/>
  <c r="CJ255" i="10"/>
  <c r="CL252" i="10"/>
  <c r="CJ251" i="10"/>
  <c r="CJ247" i="10"/>
  <c r="CJ250" i="10" s="1"/>
  <c r="CJ243" i="10"/>
  <c r="CJ246" i="10" s="1"/>
  <c r="CL240" i="10"/>
  <c r="CJ239" i="10"/>
  <c r="CL236" i="10"/>
  <c r="CJ235" i="10"/>
  <c r="CJ238" i="10" s="1"/>
  <c r="CL277" i="10"/>
  <c r="CK276" i="10"/>
  <c r="CJ276" i="10"/>
  <c r="CK275" i="10"/>
  <c r="CJ275" i="10"/>
  <c r="CL273" i="10"/>
  <c r="CK272" i="10"/>
  <c r="CJ272" i="10"/>
  <c r="CK271" i="10"/>
  <c r="CJ271" i="10"/>
  <c r="CL269" i="10"/>
  <c r="CK268" i="10"/>
  <c r="CJ268" i="10"/>
  <c r="CK265" i="10"/>
  <c r="CJ265" i="10"/>
  <c r="CJ267" i="10" s="1"/>
  <c r="CL263" i="10"/>
  <c r="CK262" i="10"/>
  <c r="CJ262" i="10"/>
  <c r="CK260" i="10"/>
  <c r="CK258" i="10"/>
  <c r="CK255" i="10"/>
  <c r="CK253" i="10"/>
  <c r="CK251" i="10"/>
  <c r="CK249" i="10"/>
  <c r="CK247" i="10"/>
  <c r="CK245" i="10"/>
  <c r="CK243" i="10"/>
  <c r="CK241" i="10"/>
  <c r="CK239" i="10"/>
  <c r="CK237" i="10"/>
  <c r="CK235" i="10"/>
  <c r="CK233" i="10"/>
  <c r="CJ232" i="10"/>
  <c r="CL232" i="10" s="1"/>
  <c r="CK231" i="10"/>
  <c r="CL230" i="10"/>
  <c r="CK229" i="10"/>
  <c r="CJ229" i="10"/>
  <c r="CK228" i="10"/>
  <c r="CJ228" i="10"/>
  <c r="CK226" i="10"/>
  <c r="CJ225" i="10"/>
  <c r="CK224" i="10"/>
  <c r="CL223" i="10"/>
  <c r="CK222" i="10"/>
  <c r="CJ222" i="10"/>
  <c r="CK221" i="10"/>
  <c r="CJ221" i="10"/>
  <c r="CK220" i="10"/>
  <c r="CJ220" i="10"/>
  <c r="CK218" i="10"/>
  <c r="CJ217" i="10"/>
  <c r="CL217" i="10" s="1"/>
  <c r="CK216" i="10"/>
  <c r="CK214" i="10"/>
  <c r="CJ214" i="10"/>
  <c r="CK213" i="10"/>
  <c r="CJ213" i="10"/>
  <c r="CK211" i="10"/>
  <c r="CJ210" i="10"/>
  <c r="CL210" i="10" s="1"/>
  <c r="CL209" i="10"/>
  <c r="CK208" i="10"/>
  <c r="CJ208" i="10"/>
  <c r="CK207" i="10"/>
  <c r="CJ207" i="10"/>
  <c r="CK206" i="10"/>
  <c r="CJ206" i="10"/>
  <c r="CK204" i="10"/>
  <c r="CJ204" i="10"/>
  <c r="CL203" i="10"/>
  <c r="CK202" i="10"/>
  <c r="CJ202" i="10"/>
  <c r="CK201" i="10"/>
  <c r="CJ201" i="10"/>
  <c r="CL199" i="10"/>
  <c r="CK198" i="10"/>
  <c r="CJ198" i="10"/>
  <c r="CK197" i="10"/>
  <c r="CJ197" i="10"/>
  <c r="CK195" i="10"/>
  <c r="CJ195" i="10"/>
  <c r="CK194" i="10"/>
  <c r="CJ193" i="10"/>
  <c r="CL193" i="10" s="1"/>
  <c r="CK192" i="10"/>
  <c r="CK191" i="10"/>
  <c r="CL190" i="10"/>
  <c r="CK189" i="10"/>
  <c r="CJ189" i="10"/>
  <c r="CK188" i="10"/>
  <c r="CJ188" i="10"/>
  <c r="CK186" i="10"/>
  <c r="CJ186" i="10"/>
  <c r="CK185" i="10"/>
  <c r="CJ184" i="10"/>
  <c r="CJ183" i="10"/>
  <c r="CL183" i="10" s="1"/>
  <c r="CK182" i="10"/>
  <c r="CK180" i="10"/>
  <c r="CJ180" i="10"/>
  <c r="CK179" i="10"/>
  <c r="CJ179" i="10"/>
  <c r="CK178" i="10"/>
  <c r="CJ178" i="10"/>
  <c r="CK177" i="10"/>
  <c r="CJ177" i="10"/>
  <c r="CK175" i="10"/>
  <c r="CJ175" i="10"/>
  <c r="CK174" i="10"/>
  <c r="CJ173" i="10"/>
  <c r="CJ172" i="10"/>
  <c r="CL172" i="10" s="1"/>
  <c r="CK171" i="10"/>
  <c r="CL170" i="10"/>
  <c r="CK169" i="10"/>
  <c r="CJ169" i="10"/>
  <c r="CK168" i="10"/>
  <c r="CJ168" i="10"/>
  <c r="CK167" i="10"/>
  <c r="CJ167" i="10"/>
  <c r="CK166" i="10"/>
  <c r="CJ166" i="10"/>
  <c r="CK164" i="10"/>
  <c r="CJ164" i="10"/>
  <c r="CK163" i="10"/>
  <c r="CK162" i="10"/>
  <c r="CK160" i="10"/>
  <c r="CJ160" i="10"/>
  <c r="CK158" i="10"/>
  <c r="CJ158" i="10"/>
  <c r="CK157" i="10"/>
  <c r="CJ157" i="10"/>
  <c r="CK156" i="10"/>
  <c r="CK154" i="10"/>
  <c r="CJ154" i="10"/>
  <c r="CK153" i="10"/>
  <c r="CJ153" i="10"/>
  <c r="CK151" i="10"/>
  <c r="CJ151" i="10"/>
  <c r="CK150" i="10"/>
  <c r="CK149" i="10"/>
  <c r="CL148" i="10"/>
  <c r="CK147" i="10"/>
  <c r="CJ147" i="10"/>
  <c r="CK145" i="10"/>
  <c r="CJ145" i="10"/>
  <c r="CK144" i="10"/>
  <c r="CK143" i="10"/>
  <c r="CL142" i="10"/>
  <c r="CK141" i="10"/>
  <c r="CJ141" i="10"/>
  <c r="CK138" i="10"/>
  <c r="CJ138" i="10"/>
  <c r="CK136" i="10"/>
  <c r="CJ136" i="10"/>
  <c r="CK134" i="10"/>
  <c r="CJ134" i="10"/>
  <c r="CL132" i="10"/>
  <c r="CK131" i="10"/>
  <c r="CJ131" i="10"/>
  <c r="CL129" i="10"/>
  <c r="CK128" i="10"/>
  <c r="CJ128" i="10"/>
  <c r="CK126" i="10"/>
  <c r="CJ126" i="10"/>
  <c r="CK125" i="10"/>
  <c r="CK123" i="10"/>
  <c r="CJ123" i="10"/>
  <c r="CK121" i="10"/>
  <c r="CJ121" i="10"/>
  <c r="CK120" i="10"/>
  <c r="CL119" i="10"/>
  <c r="CK118" i="10"/>
  <c r="CJ118" i="10"/>
  <c r="CK116" i="10"/>
  <c r="CK115" i="10"/>
  <c r="CL114" i="10"/>
  <c r="CK113" i="10"/>
  <c r="CJ113" i="10"/>
  <c r="CK111" i="10"/>
  <c r="CL110" i="10"/>
  <c r="CK109" i="10"/>
  <c r="CJ109" i="10"/>
  <c r="CK108" i="10"/>
  <c r="CJ108" i="10"/>
  <c r="CK106" i="10"/>
  <c r="CJ106" i="10"/>
  <c r="CK105" i="10"/>
  <c r="CL104" i="10"/>
  <c r="CK103" i="10"/>
  <c r="CJ103" i="10"/>
  <c r="CK101" i="10"/>
  <c r="CJ101" i="10"/>
  <c r="CK100" i="10"/>
  <c r="CJ100" i="10"/>
  <c r="CK99" i="10"/>
  <c r="CJ99" i="10"/>
  <c r="CK98" i="10"/>
  <c r="CK97" i="10"/>
  <c r="CK96" i="10"/>
  <c r="CK94" i="10"/>
  <c r="CJ94" i="10"/>
  <c r="CK92" i="10"/>
  <c r="CJ92" i="10"/>
  <c r="CK91" i="10"/>
  <c r="CJ91" i="10"/>
  <c r="CK89" i="10"/>
  <c r="CJ89" i="10"/>
  <c r="CK87" i="10"/>
  <c r="CJ87" i="10"/>
  <c r="CK86" i="10"/>
  <c r="CK84" i="10"/>
  <c r="CJ84" i="10"/>
  <c r="CK82" i="10"/>
  <c r="CJ82" i="10"/>
  <c r="CL81" i="10"/>
  <c r="CK80" i="10"/>
  <c r="CJ80" i="10"/>
  <c r="CK78" i="10"/>
  <c r="CJ78" i="10"/>
  <c r="CK77" i="10"/>
  <c r="CL76" i="10"/>
  <c r="CK75" i="10"/>
  <c r="CJ75" i="10"/>
  <c r="CK73" i="10"/>
  <c r="CJ73" i="10"/>
  <c r="CK72" i="10"/>
  <c r="CL71" i="10"/>
  <c r="CK70" i="10"/>
  <c r="CJ70" i="10"/>
  <c r="CK67" i="10"/>
  <c r="CJ67" i="10"/>
  <c r="CK65" i="10"/>
  <c r="CJ65" i="10"/>
  <c r="CL64" i="10"/>
  <c r="CK63" i="10"/>
  <c r="CJ63" i="10"/>
  <c r="CK60" i="10"/>
  <c r="CJ60" i="10"/>
  <c r="CK58" i="10"/>
  <c r="CJ58" i="10"/>
  <c r="CK57" i="10"/>
  <c r="CK55" i="10"/>
  <c r="CJ55" i="10"/>
  <c r="CL53" i="10"/>
  <c r="CK52" i="10"/>
  <c r="CJ52" i="10"/>
  <c r="CK50" i="10"/>
  <c r="CJ50" i="10"/>
  <c r="CL49" i="10"/>
  <c r="CK48" i="10"/>
  <c r="CJ48" i="10"/>
  <c r="CK45" i="10"/>
  <c r="CJ45" i="10"/>
  <c r="CL43" i="10"/>
  <c r="CK42" i="10"/>
  <c r="CJ42" i="10"/>
  <c r="CK40" i="10"/>
  <c r="CJ40" i="10"/>
  <c r="CL39" i="10"/>
  <c r="CK38" i="10"/>
  <c r="CJ38" i="10"/>
  <c r="CK35" i="10"/>
  <c r="CJ35" i="10"/>
  <c r="CK33" i="10"/>
  <c r="CK31" i="10"/>
  <c r="CJ31" i="10"/>
  <c r="CK29" i="10"/>
  <c r="CK27" i="10"/>
  <c r="CJ27" i="10"/>
  <c r="CJ30" i="10" s="1"/>
  <c r="CK24" i="10"/>
  <c r="CJ24" i="10"/>
  <c r="CK21" i="10"/>
  <c r="CJ21" i="10"/>
  <c r="CJ23" i="10" s="1"/>
  <c r="CK18" i="10"/>
  <c r="CJ18" i="10"/>
  <c r="CJ20" i="10" s="1"/>
  <c r="CK15" i="10"/>
  <c r="CJ15" i="10"/>
  <c r="CJ17" i="10" s="1"/>
  <c r="CK13" i="10"/>
  <c r="CL12" i="10"/>
  <c r="CK11" i="10"/>
  <c r="CJ11" i="10"/>
  <c r="CK9" i="10"/>
  <c r="CL8" i="10"/>
  <c r="CK7" i="10"/>
  <c r="CJ7" i="10"/>
  <c r="CG277" i="10"/>
  <c r="CF277" i="10"/>
  <c r="CG276" i="10"/>
  <c r="CF276" i="10"/>
  <c r="CG275" i="10"/>
  <c r="CF275" i="10"/>
  <c r="CG273" i="10"/>
  <c r="CF273" i="10"/>
  <c r="CG272" i="10"/>
  <c r="CF272" i="10"/>
  <c r="CG271" i="10"/>
  <c r="CF271" i="10"/>
  <c r="CG269" i="10"/>
  <c r="CF269" i="10"/>
  <c r="CG268" i="10"/>
  <c r="CF268" i="10"/>
  <c r="CG266" i="10"/>
  <c r="CF266" i="10"/>
  <c r="CG265" i="10"/>
  <c r="CF265" i="10"/>
  <c r="CG263" i="10"/>
  <c r="CF263" i="10"/>
  <c r="CG262" i="10"/>
  <c r="CF262" i="10"/>
  <c r="CG260" i="10"/>
  <c r="CF260" i="10"/>
  <c r="CG259" i="10"/>
  <c r="CF259" i="10"/>
  <c r="CG258" i="10"/>
  <c r="CF258" i="10"/>
  <c r="CG256" i="10"/>
  <c r="CF256" i="10"/>
  <c r="CG255" i="10"/>
  <c r="CF255" i="10"/>
  <c r="CG253" i="10"/>
  <c r="CF253" i="10"/>
  <c r="CG252" i="10"/>
  <c r="CF252" i="10"/>
  <c r="CG251" i="10"/>
  <c r="CF251" i="10"/>
  <c r="CG249" i="10"/>
  <c r="CF249" i="10"/>
  <c r="CG248" i="10"/>
  <c r="CF248" i="10"/>
  <c r="CG247" i="10"/>
  <c r="CF247" i="10"/>
  <c r="CG245" i="10"/>
  <c r="CF245" i="10"/>
  <c r="CG244" i="10"/>
  <c r="CF244" i="10"/>
  <c r="CG243" i="10"/>
  <c r="CF243" i="10"/>
  <c r="CG241" i="10"/>
  <c r="CF241" i="10"/>
  <c r="CG240" i="10"/>
  <c r="CF240" i="10"/>
  <c r="CG239" i="10"/>
  <c r="CF239" i="10"/>
  <c r="CG237" i="10"/>
  <c r="CF237" i="10"/>
  <c r="CG236" i="10"/>
  <c r="CF236" i="10"/>
  <c r="CG235" i="10"/>
  <c r="CF235" i="10"/>
  <c r="CG233" i="10"/>
  <c r="CF233" i="10"/>
  <c r="CG232" i="10"/>
  <c r="CF232" i="10"/>
  <c r="CG231" i="10"/>
  <c r="CF231" i="10"/>
  <c r="CG230" i="10"/>
  <c r="CF230" i="10"/>
  <c r="CG229" i="10"/>
  <c r="CF229" i="10"/>
  <c r="CG228" i="10"/>
  <c r="CF228" i="10"/>
  <c r="CG226" i="10"/>
  <c r="CF226" i="10"/>
  <c r="CG225" i="10"/>
  <c r="CF225" i="10"/>
  <c r="CG224" i="10"/>
  <c r="CF224" i="10"/>
  <c r="CG223" i="10"/>
  <c r="CF223" i="10"/>
  <c r="CG222" i="10"/>
  <c r="CF222" i="10"/>
  <c r="CG221" i="10"/>
  <c r="CF221" i="10"/>
  <c r="CG220" i="10"/>
  <c r="CF220" i="10"/>
  <c r="CG218" i="10"/>
  <c r="CF218" i="10"/>
  <c r="CG217" i="10"/>
  <c r="CF217" i="10"/>
  <c r="CG216" i="10"/>
  <c r="CF216" i="10"/>
  <c r="CG215" i="10"/>
  <c r="CF215" i="10"/>
  <c r="CG214" i="10"/>
  <c r="CF214" i="10"/>
  <c r="CG213" i="10"/>
  <c r="CF213" i="10"/>
  <c r="CG211" i="10"/>
  <c r="CF211" i="10"/>
  <c r="CG210" i="10"/>
  <c r="CF210" i="10"/>
  <c r="CG209" i="10"/>
  <c r="CF209" i="10"/>
  <c r="CG208" i="10"/>
  <c r="CF208" i="10"/>
  <c r="CG207" i="10"/>
  <c r="CF207" i="10"/>
  <c r="CG206" i="10"/>
  <c r="CF206" i="10"/>
  <c r="CG204" i="10"/>
  <c r="CF204" i="10"/>
  <c r="CG203" i="10"/>
  <c r="CF203" i="10"/>
  <c r="CG202" i="10"/>
  <c r="CF202" i="10"/>
  <c r="CG201" i="10"/>
  <c r="CF201" i="10"/>
  <c r="CG199" i="10"/>
  <c r="CF199" i="10"/>
  <c r="CG198" i="10"/>
  <c r="CF198" i="10"/>
  <c r="CG197" i="10"/>
  <c r="CF197" i="10"/>
  <c r="CG195" i="10"/>
  <c r="CF195" i="10"/>
  <c r="CG194" i="10"/>
  <c r="CF194" i="10"/>
  <c r="CG193" i="10"/>
  <c r="CF193" i="10"/>
  <c r="CG192" i="10"/>
  <c r="CF192" i="10"/>
  <c r="CG191" i="10"/>
  <c r="CF191" i="10"/>
  <c r="CG190" i="10"/>
  <c r="CF190" i="10"/>
  <c r="CG189" i="10"/>
  <c r="CF189" i="10"/>
  <c r="CG188" i="10"/>
  <c r="CF188" i="10"/>
  <c r="CG186" i="10"/>
  <c r="CF186" i="10"/>
  <c r="CG185" i="10"/>
  <c r="CF185" i="10"/>
  <c r="CG184" i="10"/>
  <c r="CF184" i="10"/>
  <c r="CG183" i="10"/>
  <c r="CF183" i="10"/>
  <c r="CG182" i="10"/>
  <c r="CF182" i="10"/>
  <c r="CG181" i="10"/>
  <c r="CF181" i="10"/>
  <c r="CG180" i="10"/>
  <c r="CF180" i="10"/>
  <c r="CG179" i="10"/>
  <c r="CF179" i="10"/>
  <c r="CG178" i="10"/>
  <c r="CF178" i="10"/>
  <c r="CG177" i="10"/>
  <c r="CF177" i="10"/>
  <c r="CG175" i="10"/>
  <c r="CF175" i="10"/>
  <c r="CG174" i="10"/>
  <c r="CF174" i="10"/>
  <c r="CG173" i="10"/>
  <c r="CF173" i="10"/>
  <c r="CG172" i="10"/>
  <c r="CF172" i="10"/>
  <c r="CG171" i="10"/>
  <c r="CF171" i="10"/>
  <c r="CG170" i="10"/>
  <c r="CF170" i="10"/>
  <c r="CG169" i="10"/>
  <c r="CF169" i="10"/>
  <c r="CG168" i="10"/>
  <c r="CG167" i="10"/>
  <c r="CF167" i="10"/>
  <c r="CG166" i="10"/>
  <c r="CF166" i="10"/>
  <c r="CG164" i="10"/>
  <c r="CF164" i="10"/>
  <c r="CG163" i="10"/>
  <c r="CF163" i="10"/>
  <c r="CG162" i="10"/>
  <c r="CF162" i="10"/>
  <c r="CG161" i="10"/>
  <c r="CF161" i="10"/>
  <c r="CG160" i="10"/>
  <c r="CF160" i="10"/>
  <c r="CG158" i="10"/>
  <c r="CF158" i="10"/>
  <c r="CG157" i="10"/>
  <c r="CF157" i="10"/>
  <c r="CG156" i="10"/>
  <c r="CF156" i="10"/>
  <c r="CG155" i="10"/>
  <c r="CF155" i="10"/>
  <c r="CG154" i="10"/>
  <c r="CF154" i="10"/>
  <c r="CG153" i="10"/>
  <c r="CF153" i="10"/>
  <c r="CG151" i="10"/>
  <c r="CF151" i="10"/>
  <c r="CG150" i="10"/>
  <c r="CF150" i="10"/>
  <c r="CG149" i="10"/>
  <c r="CF149" i="10"/>
  <c r="CG148" i="10"/>
  <c r="CF148" i="10"/>
  <c r="CG147" i="10"/>
  <c r="CF147" i="10"/>
  <c r="CG145" i="10"/>
  <c r="CF145" i="10"/>
  <c r="CG144" i="10"/>
  <c r="CF144" i="10"/>
  <c r="CG143" i="10"/>
  <c r="CF143" i="10"/>
  <c r="CG142" i="10"/>
  <c r="CF142" i="10"/>
  <c r="CG141" i="10"/>
  <c r="CG139" i="10"/>
  <c r="CF139" i="10"/>
  <c r="CG138" i="10"/>
  <c r="CF138" i="10"/>
  <c r="CG136" i="10"/>
  <c r="CF136" i="10"/>
  <c r="CG135" i="10"/>
  <c r="CF135" i="10"/>
  <c r="CG134" i="10"/>
  <c r="CF134" i="10"/>
  <c r="CG132" i="10"/>
  <c r="CF132" i="10"/>
  <c r="CG131" i="10"/>
  <c r="CF131" i="10"/>
  <c r="CG129" i="10"/>
  <c r="CF129" i="10"/>
  <c r="CG128" i="10"/>
  <c r="CF128" i="10"/>
  <c r="CG126" i="10"/>
  <c r="CF126" i="10"/>
  <c r="CG125" i="10"/>
  <c r="CF125" i="10"/>
  <c r="CG124" i="10"/>
  <c r="CF124" i="10"/>
  <c r="CG123" i="10"/>
  <c r="CF123" i="10"/>
  <c r="CG121" i="10"/>
  <c r="CF121" i="10"/>
  <c r="CG120" i="10"/>
  <c r="CF120" i="10"/>
  <c r="CG119" i="10"/>
  <c r="CF119" i="10"/>
  <c r="CG118" i="10"/>
  <c r="CG116" i="10"/>
  <c r="CF116" i="10"/>
  <c r="CG115" i="10"/>
  <c r="CF115" i="10"/>
  <c r="CG114" i="10"/>
  <c r="CF114" i="10"/>
  <c r="CG113" i="10"/>
  <c r="CF113" i="10"/>
  <c r="CG111" i="10"/>
  <c r="CF111" i="10"/>
  <c r="CG110" i="10"/>
  <c r="CF110" i="10"/>
  <c r="CG109" i="10"/>
  <c r="CF109" i="10"/>
  <c r="CG108" i="10"/>
  <c r="CF108" i="10"/>
  <c r="CG106" i="10"/>
  <c r="CF106" i="10"/>
  <c r="CG105" i="10"/>
  <c r="CF105" i="10"/>
  <c r="CG104" i="10"/>
  <c r="CF104" i="10"/>
  <c r="CG103" i="10"/>
  <c r="CF103" i="10"/>
  <c r="CG101" i="10"/>
  <c r="CF101" i="10"/>
  <c r="CG100" i="10"/>
  <c r="CF100" i="10"/>
  <c r="CG99" i="10"/>
  <c r="CF99" i="10"/>
  <c r="CG98" i="10"/>
  <c r="CF98" i="10"/>
  <c r="CG97" i="10"/>
  <c r="CF97" i="10"/>
  <c r="CG96" i="10"/>
  <c r="CF96" i="10"/>
  <c r="CG95" i="10"/>
  <c r="CF95" i="10"/>
  <c r="CG94" i="10"/>
  <c r="CF94" i="10"/>
  <c r="CG92" i="10"/>
  <c r="CF92" i="10"/>
  <c r="CG91" i="10"/>
  <c r="CF91" i="10"/>
  <c r="CG90" i="10"/>
  <c r="CF90" i="10"/>
  <c r="CG89" i="10"/>
  <c r="CF89" i="10"/>
  <c r="CG87" i="10"/>
  <c r="CF87" i="10"/>
  <c r="CG86" i="10"/>
  <c r="CF86" i="10"/>
  <c r="CG85" i="10"/>
  <c r="CF85" i="10"/>
  <c r="CG84" i="10"/>
  <c r="CF84" i="10"/>
  <c r="CG82" i="10"/>
  <c r="CF82" i="10"/>
  <c r="CG81" i="10"/>
  <c r="CF81" i="10"/>
  <c r="CG80" i="10"/>
  <c r="CF80" i="10"/>
  <c r="CG78" i="10"/>
  <c r="CF78" i="10"/>
  <c r="CG77" i="10"/>
  <c r="CF77" i="10"/>
  <c r="CG76" i="10"/>
  <c r="CF76" i="10"/>
  <c r="CG75" i="10"/>
  <c r="CF75" i="10"/>
  <c r="CG73" i="10"/>
  <c r="CF73" i="10"/>
  <c r="CG72" i="10"/>
  <c r="CF72" i="10"/>
  <c r="CG71" i="10"/>
  <c r="CF71" i="10"/>
  <c r="CG70" i="10"/>
  <c r="CF70" i="10"/>
  <c r="CG68" i="10"/>
  <c r="CF68" i="10"/>
  <c r="CG67" i="10"/>
  <c r="CF67" i="10"/>
  <c r="CG65" i="10"/>
  <c r="CF65" i="10"/>
  <c r="CG64" i="10"/>
  <c r="CF64" i="10"/>
  <c r="CG63" i="10"/>
  <c r="CF63" i="10"/>
  <c r="CG61" i="10"/>
  <c r="CF61" i="10"/>
  <c r="CG60" i="10"/>
  <c r="CF60" i="10"/>
  <c r="CG58" i="10"/>
  <c r="CF58" i="10"/>
  <c r="CG57" i="10"/>
  <c r="CF57" i="10"/>
  <c r="CG56" i="10"/>
  <c r="CF56" i="10"/>
  <c r="CG55" i="10"/>
  <c r="CF55" i="10"/>
  <c r="CG53" i="10"/>
  <c r="CF53" i="10"/>
  <c r="CG52" i="10"/>
  <c r="CF52" i="10"/>
  <c r="CG50" i="10"/>
  <c r="CF50" i="10"/>
  <c r="CG49" i="10"/>
  <c r="CF49" i="10"/>
  <c r="CG48" i="10"/>
  <c r="CF48" i="10"/>
  <c r="CG46" i="10"/>
  <c r="CF46" i="10"/>
  <c r="CG45" i="10"/>
  <c r="CF45" i="10"/>
  <c r="CG43" i="10"/>
  <c r="CF43" i="10"/>
  <c r="CG42" i="10"/>
  <c r="CF42" i="10"/>
  <c r="CG40" i="10"/>
  <c r="CF40" i="10"/>
  <c r="CG39" i="10"/>
  <c r="CF39" i="10"/>
  <c r="CG38" i="10"/>
  <c r="CF38" i="10"/>
  <c r="CG36" i="10"/>
  <c r="CF36" i="10"/>
  <c r="CG35" i="10"/>
  <c r="CF35" i="10"/>
  <c r="CG33" i="10"/>
  <c r="CF33" i="10"/>
  <c r="CG32" i="10"/>
  <c r="CF32" i="10"/>
  <c r="CG31" i="10"/>
  <c r="CF31" i="10"/>
  <c r="CG29" i="10"/>
  <c r="CF29" i="10"/>
  <c r="CG28" i="10"/>
  <c r="CF28" i="10"/>
  <c r="CG27" i="10"/>
  <c r="CF27" i="10"/>
  <c r="CG25" i="10"/>
  <c r="CF25" i="10"/>
  <c r="CG24" i="10"/>
  <c r="CF24" i="10"/>
  <c r="CG22" i="10"/>
  <c r="CF22" i="10"/>
  <c r="CG21" i="10"/>
  <c r="CF21" i="10"/>
  <c r="CG19" i="10"/>
  <c r="CF19" i="10"/>
  <c r="CG18" i="10"/>
  <c r="CF18" i="10"/>
  <c r="CG16" i="10"/>
  <c r="CF16" i="10"/>
  <c r="CG15" i="10"/>
  <c r="CF15" i="10"/>
  <c r="CG13" i="10"/>
  <c r="CF13" i="10"/>
  <c r="CG12" i="10"/>
  <c r="CF12" i="10"/>
  <c r="CG11" i="10"/>
  <c r="CF11" i="10"/>
  <c r="CG9" i="10"/>
  <c r="CF9" i="10"/>
  <c r="CG8" i="10"/>
  <c r="CF8" i="10"/>
  <c r="CG7" i="10"/>
  <c r="CF7" i="10"/>
  <c r="CI278" i="10"/>
  <c r="CH278" i="10"/>
  <c r="CE278" i="10"/>
  <c r="CD278" i="10"/>
  <c r="CC278" i="10"/>
  <c r="CA278" i="10"/>
  <c r="BZ278" i="10"/>
  <c r="BY278" i="10"/>
  <c r="BX278" i="10"/>
  <c r="BW278" i="10"/>
  <c r="BV278" i="10"/>
  <c r="BU277" i="10"/>
  <c r="BU276" i="10"/>
  <c r="BU275" i="10"/>
  <c r="CI274" i="10"/>
  <c r="CH274" i="10"/>
  <c r="CE274" i="10"/>
  <c r="CD274" i="10"/>
  <c r="CC274" i="10"/>
  <c r="CA274" i="10"/>
  <c r="BZ274" i="10"/>
  <c r="BY274" i="10"/>
  <c r="BX274" i="10"/>
  <c r="BW274" i="10"/>
  <c r="BV274" i="10"/>
  <c r="CB273" i="10"/>
  <c r="BU273" i="10"/>
  <c r="CB272" i="10"/>
  <c r="BU272" i="10"/>
  <c r="CB271" i="10"/>
  <c r="BU271" i="10"/>
  <c r="CI270" i="10"/>
  <c r="CH270" i="10"/>
  <c r="CE270" i="10"/>
  <c r="CD270" i="10"/>
  <c r="CC270" i="10"/>
  <c r="CA270" i="10"/>
  <c r="BZ270" i="10"/>
  <c r="BY270" i="10"/>
  <c r="BX270" i="10"/>
  <c r="BW270" i="10"/>
  <c r="BV270" i="10"/>
  <c r="CB269" i="10"/>
  <c r="BU269" i="10"/>
  <c r="CB268" i="10"/>
  <c r="BU268" i="10"/>
  <c r="CI267" i="10"/>
  <c r="CH267" i="10"/>
  <c r="CE267" i="10"/>
  <c r="CD267" i="10"/>
  <c r="CC267" i="10"/>
  <c r="CA267" i="10"/>
  <c r="BZ267" i="10"/>
  <c r="BY267" i="10"/>
  <c r="BX267" i="10"/>
  <c r="BW267" i="10"/>
  <c r="BV267" i="10"/>
  <c r="CB266" i="10"/>
  <c r="BU266" i="10"/>
  <c r="CB265" i="10"/>
  <c r="BU265" i="10"/>
  <c r="CI264" i="10"/>
  <c r="CH264" i="10"/>
  <c r="CE264" i="10"/>
  <c r="CD264" i="10"/>
  <c r="CC264" i="10"/>
  <c r="CA264" i="10"/>
  <c r="BZ264" i="10"/>
  <c r="BY264" i="10"/>
  <c r="BX264" i="10"/>
  <c r="BW264" i="10"/>
  <c r="BV264" i="10"/>
  <c r="CB263" i="10"/>
  <c r="BU263" i="10"/>
  <c r="CB262" i="10"/>
  <c r="BU262" i="10"/>
  <c r="CI261" i="10"/>
  <c r="CH261" i="10"/>
  <c r="CE261" i="10"/>
  <c r="CD261" i="10"/>
  <c r="CC261" i="10"/>
  <c r="CA261" i="10"/>
  <c r="BZ261" i="10"/>
  <c r="BY261" i="10"/>
  <c r="BX261" i="10"/>
  <c r="BW261" i="10"/>
  <c r="BV261" i="10"/>
  <c r="BU260" i="10"/>
  <c r="BU259" i="10"/>
  <c r="BU258" i="10"/>
  <c r="CI257" i="10"/>
  <c r="CH257" i="10"/>
  <c r="CE257" i="10"/>
  <c r="CD257" i="10"/>
  <c r="CC257" i="10"/>
  <c r="CA257" i="10"/>
  <c r="BZ257" i="10"/>
  <c r="BY257" i="10"/>
  <c r="BX257" i="10"/>
  <c r="BW257" i="10"/>
  <c r="BV257" i="10"/>
  <c r="BU256" i="10"/>
  <c r="BU255" i="10"/>
  <c r="CI254" i="10"/>
  <c r="CH254" i="10"/>
  <c r="CE254" i="10"/>
  <c r="CD254" i="10"/>
  <c r="CC254" i="10"/>
  <c r="CA254" i="10"/>
  <c r="BZ254" i="10"/>
  <c r="BY254" i="10"/>
  <c r="BX254" i="10"/>
  <c r="BW254" i="10"/>
  <c r="BV254" i="10"/>
  <c r="CB253" i="10"/>
  <c r="BU253" i="10"/>
  <c r="CB252" i="10"/>
  <c r="BU252" i="10"/>
  <c r="CB251" i="10"/>
  <c r="BU251" i="10"/>
  <c r="CI250" i="10"/>
  <c r="CH250" i="10"/>
  <c r="CE250" i="10"/>
  <c r="CD250" i="10"/>
  <c r="CC250" i="10"/>
  <c r="CA250" i="10"/>
  <c r="BZ250" i="10"/>
  <c r="BY250" i="10"/>
  <c r="BX250" i="10"/>
  <c r="BW250" i="10"/>
  <c r="BV250" i="10"/>
  <c r="BU249" i="10"/>
  <c r="BU248" i="10"/>
  <c r="BU247" i="10"/>
  <c r="CI246" i="10"/>
  <c r="CH246" i="10"/>
  <c r="CE246" i="10"/>
  <c r="CD246" i="10"/>
  <c r="CC246" i="10"/>
  <c r="CA246" i="10"/>
  <c r="BZ246" i="10"/>
  <c r="BY246" i="10"/>
  <c r="BX246" i="10"/>
  <c r="BW246" i="10"/>
  <c r="BV246" i="10"/>
  <c r="CB245" i="10"/>
  <c r="BU245" i="10"/>
  <c r="CB244" i="10"/>
  <c r="BU244" i="10"/>
  <c r="CB243" i="10"/>
  <c r="BU243" i="10"/>
  <c r="CI242" i="10"/>
  <c r="CH242" i="10"/>
  <c r="CE242" i="10"/>
  <c r="CD242" i="10"/>
  <c r="CC242" i="10"/>
  <c r="CA242" i="10"/>
  <c r="BZ242" i="10"/>
  <c r="BY242" i="10"/>
  <c r="BX242" i="10"/>
  <c r="BW242" i="10"/>
  <c r="BV242" i="10"/>
  <c r="CB241" i="10"/>
  <c r="BU241" i="10"/>
  <c r="CB240" i="10"/>
  <c r="BU240" i="10"/>
  <c r="CB239" i="10"/>
  <c r="BU239" i="10"/>
  <c r="CI238" i="10"/>
  <c r="CH238" i="10"/>
  <c r="CE238" i="10"/>
  <c r="CD238" i="10"/>
  <c r="CC238" i="10"/>
  <c r="CA238" i="10"/>
  <c r="BZ238" i="10"/>
  <c r="BY238" i="10"/>
  <c r="BX238" i="10"/>
  <c r="BW238" i="10"/>
  <c r="BV238" i="10"/>
  <c r="BU237" i="10"/>
  <c r="BU236" i="10"/>
  <c r="BU235" i="10"/>
  <c r="CI234" i="10"/>
  <c r="CH234" i="10"/>
  <c r="CE234" i="10"/>
  <c r="CD234" i="10"/>
  <c r="CC234" i="10"/>
  <c r="CA234" i="10"/>
  <c r="BZ234" i="10"/>
  <c r="BY234" i="10"/>
  <c r="BX234" i="10"/>
  <c r="BW234" i="10"/>
  <c r="BV234" i="10"/>
  <c r="CB233" i="10"/>
  <c r="BU233" i="10"/>
  <c r="CB232" i="10"/>
  <c r="BU232" i="10"/>
  <c r="CB231" i="10"/>
  <c r="BU231" i="10"/>
  <c r="CB230" i="10"/>
  <c r="BU230" i="10"/>
  <c r="CB229" i="10"/>
  <c r="BU229" i="10"/>
  <c r="CB228" i="10"/>
  <c r="BU228" i="10"/>
  <c r="CI227" i="10"/>
  <c r="CH227" i="10"/>
  <c r="CE227" i="10"/>
  <c r="CD227" i="10"/>
  <c r="CC227" i="10"/>
  <c r="CA227" i="10"/>
  <c r="BZ227" i="10"/>
  <c r="BY227" i="10"/>
  <c r="BX227" i="10"/>
  <c r="BW227" i="10"/>
  <c r="BV227" i="10"/>
  <c r="CB226" i="10"/>
  <c r="BU226" i="10"/>
  <c r="CB225" i="10"/>
  <c r="BU225" i="10"/>
  <c r="CB224" i="10"/>
  <c r="BU224" i="10"/>
  <c r="CB223" i="10"/>
  <c r="BU223" i="10"/>
  <c r="CB222" i="10"/>
  <c r="BU222" i="10"/>
  <c r="CB221" i="10"/>
  <c r="BU221" i="10"/>
  <c r="CB220" i="10"/>
  <c r="BU220" i="10"/>
  <c r="CI219" i="10"/>
  <c r="CH219" i="10"/>
  <c r="CE219" i="10"/>
  <c r="CD219" i="10"/>
  <c r="CC219" i="10"/>
  <c r="CA219" i="10"/>
  <c r="BZ219" i="10"/>
  <c r="BY219" i="10"/>
  <c r="BX219" i="10"/>
  <c r="BW219" i="10"/>
  <c r="BV219" i="10"/>
  <c r="CB218" i="10"/>
  <c r="BU218" i="10"/>
  <c r="CB217" i="10"/>
  <c r="BU217" i="10"/>
  <c r="CB216" i="10"/>
  <c r="BU216" i="10"/>
  <c r="CL215" i="10"/>
  <c r="CB215" i="10"/>
  <c r="BU215" i="10"/>
  <c r="CB214" i="10"/>
  <c r="BU214" i="10"/>
  <c r="CB213" i="10"/>
  <c r="BU213" i="10"/>
  <c r="CI212" i="10"/>
  <c r="CH212" i="10"/>
  <c r="CE212" i="10"/>
  <c r="CD212" i="10"/>
  <c r="CC212" i="10"/>
  <c r="CA212" i="10"/>
  <c r="BZ212" i="10"/>
  <c r="BY212" i="10"/>
  <c r="BX212" i="10"/>
  <c r="BW212" i="10"/>
  <c r="BV212" i="10"/>
  <c r="CB211" i="10"/>
  <c r="BU211" i="10"/>
  <c r="CB210" i="10"/>
  <c r="BU210" i="10"/>
  <c r="CB209" i="10"/>
  <c r="BU209" i="10"/>
  <c r="CB208" i="10"/>
  <c r="BU208" i="10"/>
  <c r="CB207" i="10"/>
  <c r="BU207" i="10"/>
  <c r="CB206" i="10"/>
  <c r="BU206" i="10"/>
  <c r="CI205" i="10"/>
  <c r="CH205" i="10"/>
  <c r="CE205" i="10"/>
  <c r="CD205" i="10"/>
  <c r="CC205" i="10"/>
  <c r="CA205" i="10"/>
  <c r="BZ205" i="10"/>
  <c r="BY205" i="10"/>
  <c r="BX205" i="10"/>
  <c r="BW205" i="10"/>
  <c r="BV205" i="10"/>
  <c r="CB204" i="10"/>
  <c r="BU204" i="10"/>
  <c r="CB203" i="10"/>
  <c r="BU203" i="10"/>
  <c r="CB202" i="10"/>
  <c r="BU202" i="10"/>
  <c r="CB201" i="10"/>
  <c r="BU201" i="10"/>
  <c r="CI200" i="10"/>
  <c r="CH200" i="10"/>
  <c r="CE200" i="10"/>
  <c r="CD200" i="10"/>
  <c r="CC200" i="10"/>
  <c r="CA200" i="10"/>
  <c r="BZ200" i="10"/>
  <c r="BY200" i="10"/>
  <c r="BX200" i="10"/>
  <c r="BW200" i="10"/>
  <c r="BV200" i="10"/>
  <c r="CB199" i="10"/>
  <c r="BU199" i="10"/>
  <c r="CB198" i="10"/>
  <c r="BU198" i="10"/>
  <c r="CB197" i="10"/>
  <c r="BU197" i="10"/>
  <c r="CI196" i="10"/>
  <c r="CH196" i="10"/>
  <c r="CE196" i="10"/>
  <c r="CD196" i="10"/>
  <c r="CC196" i="10"/>
  <c r="CA196" i="10"/>
  <c r="BZ196" i="10"/>
  <c r="BY196" i="10"/>
  <c r="BX196" i="10"/>
  <c r="BW196" i="10"/>
  <c r="BV196" i="10"/>
  <c r="CB195" i="10"/>
  <c r="BU195" i="10"/>
  <c r="CB194" i="10"/>
  <c r="BU194" i="10"/>
  <c r="CB193" i="10"/>
  <c r="BU193" i="10"/>
  <c r="CB192" i="10"/>
  <c r="BU192" i="10"/>
  <c r="CB191" i="10"/>
  <c r="BU191" i="10"/>
  <c r="CB190" i="10"/>
  <c r="BU190" i="10"/>
  <c r="CB189" i="10"/>
  <c r="BU189" i="10"/>
  <c r="CB188" i="10"/>
  <c r="BU188" i="10"/>
  <c r="CI187" i="10"/>
  <c r="CH187" i="10"/>
  <c r="CE187" i="10"/>
  <c r="CD187" i="10"/>
  <c r="CC187" i="10"/>
  <c r="CA187" i="10"/>
  <c r="BZ187" i="10"/>
  <c r="BY187" i="10"/>
  <c r="BX187" i="10"/>
  <c r="BW187" i="10"/>
  <c r="BV187" i="10"/>
  <c r="CB186" i="10"/>
  <c r="BU186" i="10"/>
  <c r="CB185" i="10"/>
  <c r="BU185" i="10"/>
  <c r="CB184" i="10"/>
  <c r="BU184" i="10"/>
  <c r="CB183" i="10"/>
  <c r="BU183" i="10"/>
  <c r="CB182" i="10"/>
  <c r="BU182" i="10"/>
  <c r="CB181" i="10"/>
  <c r="BU181" i="10"/>
  <c r="CB180" i="10"/>
  <c r="BU180" i="10"/>
  <c r="CB179" i="10"/>
  <c r="BU179" i="10"/>
  <c r="CB178" i="10"/>
  <c r="BU178" i="10"/>
  <c r="CB177" i="10"/>
  <c r="BU177" i="10"/>
  <c r="CI176" i="10"/>
  <c r="CH176" i="10"/>
  <c r="CE176" i="10"/>
  <c r="CD176" i="10"/>
  <c r="CC176" i="10"/>
  <c r="CA176" i="10"/>
  <c r="BZ176" i="10"/>
  <c r="BY176" i="10"/>
  <c r="BX176" i="10"/>
  <c r="BW176" i="10"/>
  <c r="BV176" i="10"/>
  <c r="BU175" i="10"/>
  <c r="BU174" i="10"/>
  <c r="BU173" i="10"/>
  <c r="BU172" i="10"/>
  <c r="BU171" i="10"/>
  <c r="BU170" i="10"/>
  <c r="BU169" i="10"/>
  <c r="BU168" i="10"/>
  <c r="BU167" i="10"/>
  <c r="BU166" i="10"/>
  <c r="CI165" i="10"/>
  <c r="CH165" i="10"/>
  <c r="CE165" i="10"/>
  <c r="CD165" i="10"/>
  <c r="CC165" i="10"/>
  <c r="CA165" i="10"/>
  <c r="BZ165" i="10"/>
  <c r="BY165" i="10"/>
  <c r="BX165" i="10"/>
  <c r="BW165" i="10"/>
  <c r="BV165" i="10"/>
  <c r="CB164" i="10"/>
  <c r="BU164" i="10"/>
  <c r="CB163" i="10"/>
  <c r="BU163" i="10"/>
  <c r="CB162" i="10"/>
  <c r="BU162" i="10"/>
  <c r="CB161" i="10"/>
  <c r="BU161" i="10"/>
  <c r="CB160" i="10"/>
  <c r="BU160" i="10"/>
  <c r="CI159" i="10"/>
  <c r="CH159" i="10"/>
  <c r="CE159" i="10"/>
  <c r="CD159" i="10"/>
  <c r="CC159" i="10"/>
  <c r="CA159" i="10"/>
  <c r="BZ159" i="10"/>
  <c r="BY159" i="10"/>
  <c r="BX159" i="10"/>
  <c r="BW159" i="10"/>
  <c r="BV159" i="10"/>
  <c r="CB158" i="10"/>
  <c r="BU158" i="10"/>
  <c r="CB157" i="10"/>
  <c r="BU157" i="10"/>
  <c r="CB156" i="10"/>
  <c r="BU156" i="10"/>
  <c r="CL155" i="10"/>
  <c r="CB155" i="10"/>
  <c r="BU155" i="10"/>
  <c r="CB154" i="10"/>
  <c r="BU154" i="10"/>
  <c r="CB153" i="10"/>
  <c r="BU153" i="10"/>
  <c r="CI152" i="10"/>
  <c r="CH152" i="10"/>
  <c r="CE152" i="10"/>
  <c r="CD152" i="10"/>
  <c r="CC152" i="10"/>
  <c r="CA152" i="10"/>
  <c r="BZ152" i="10"/>
  <c r="BY152" i="10"/>
  <c r="BX152" i="10"/>
  <c r="BW152" i="10"/>
  <c r="BV152" i="10"/>
  <c r="BU151" i="10"/>
  <c r="BU150" i="10"/>
  <c r="BU149" i="10"/>
  <c r="BU148" i="10"/>
  <c r="BU147" i="10"/>
  <c r="CI146" i="10"/>
  <c r="CH146" i="10"/>
  <c r="CE146" i="10"/>
  <c r="CD146" i="10"/>
  <c r="CC146" i="10"/>
  <c r="CA146" i="10"/>
  <c r="BZ146" i="10"/>
  <c r="BY146" i="10"/>
  <c r="BX146" i="10"/>
  <c r="BW146" i="10"/>
  <c r="BV146" i="10"/>
  <c r="BU145" i="10"/>
  <c r="BU144" i="10"/>
  <c r="BU143" i="10"/>
  <c r="BU142" i="10"/>
  <c r="BU141" i="10"/>
  <c r="CI140" i="10"/>
  <c r="CH140" i="10"/>
  <c r="CE140" i="10"/>
  <c r="CD140" i="10"/>
  <c r="CC140" i="10"/>
  <c r="CA140" i="10"/>
  <c r="BZ140" i="10"/>
  <c r="BY140" i="10"/>
  <c r="BX140" i="10"/>
  <c r="BW140" i="10"/>
  <c r="BV140" i="10"/>
  <c r="BU139" i="10"/>
  <c r="BU138" i="10"/>
  <c r="CI137" i="10"/>
  <c r="CH137" i="10"/>
  <c r="CE137" i="10"/>
  <c r="CD137" i="10"/>
  <c r="CC137" i="10"/>
  <c r="CA137" i="10"/>
  <c r="BZ137" i="10"/>
  <c r="BY137" i="10"/>
  <c r="BX137" i="10"/>
  <c r="BW137" i="10"/>
  <c r="BV137" i="10"/>
  <c r="BU136" i="10"/>
  <c r="BU135" i="10"/>
  <c r="BU134" i="10"/>
  <c r="CI133" i="10"/>
  <c r="CH133" i="10"/>
  <c r="CE133" i="10"/>
  <c r="CD133" i="10"/>
  <c r="CC133" i="10"/>
  <c r="CA133" i="10"/>
  <c r="BZ133" i="10"/>
  <c r="BY133" i="10"/>
  <c r="BX133" i="10"/>
  <c r="BW133" i="10"/>
  <c r="BV133" i="10"/>
  <c r="CB132" i="10"/>
  <c r="BU132" i="10"/>
  <c r="CB131" i="10"/>
  <c r="BU131" i="10"/>
  <c r="CI130" i="10"/>
  <c r="CH130" i="10"/>
  <c r="CE130" i="10"/>
  <c r="CD130" i="10"/>
  <c r="CC130" i="10"/>
  <c r="CA130" i="10"/>
  <c r="BZ130" i="10"/>
  <c r="BY130" i="10"/>
  <c r="BX130" i="10"/>
  <c r="BW130" i="10"/>
  <c r="BV130" i="10"/>
  <c r="BU129" i="10"/>
  <c r="BU128" i="10"/>
  <c r="CI127" i="10"/>
  <c r="CH127" i="10"/>
  <c r="CE127" i="10"/>
  <c r="CD127" i="10"/>
  <c r="CC127" i="10"/>
  <c r="CA127" i="10"/>
  <c r="BZ127" i="10"/>
  <c r="BY127" i="10"/>
  <c r="BX127" i="10"/>
  <c r="BW127" i="10"/>
  <c r="BV127" i="10"/>
  <c r="BU126" i="10"/>
  <c r="BU125" i="10"/>
  <c r="CL124" i="10"/>
  <c r="BU124" i="10"/>
  <c r="BU123" i="10"/>
  <c r="CI122" i="10"/>
  <c r="CH122" i="10"/>
  <c r="CE122" i="10"/>
  <c r="CD122" i="10"/>
  <c r="CC122" i="10"/>
  <c r="CA122" i="10"/>
  <c r="BZ122" i="10"/>
  <c r="BY122" i="10"/>
  <c r="BX122" i="10"/>
  <c r="BW122" i="10"/>
  <c r="BV122" i="10"/>
  <c r="BU121" i="10"/>
  <c r="BU120" i="10"/>
  <c r="BU119" i="10"/>
  <c r="BU118" i="10"/>
  <c r="CI117" i="10"/>
  <c r="CH117" i="10"/>
  <c r="CE117" i="10"/>
  <c r="CD117" i="10"/>
  <c r="CC117" i="10"/>
  <c r="CA117" i="10"/>
  <c r="BZ117" i="10"/>
  <c r="BY117" i="10"/>
  <c r="BX117" i="10"/>
  <c r="BW117" i="10"/>
  <c r="BV117" i="10"/>
  <c r="BU116" i="10"/>
  <c r="BU115" i="10"/>
  <c r="BU114" i="10"/>
  <c r="BU113" i="10"/>
  <c r="CI112" i="10"/>
  <c r="CH112" i="10"/>
  <c r="CE112" i="10"/>
  <c r="CD112" i="10"/>
  <c r="CC112" i="10"/>
  <c r="CA112" i="10"/>
  <c r="BZ112" i="10"/>
  <c r="BY112" i="10"/>
  <c r="BX112" i="10"/>
  <c r="BW112" i="10"/>
  <c r="BV112" i="10"/>
  <c r="CB111" i="10"/>
  <c r="BU111" i="10"/>
  <c r="CB110" i="10"/>
  <c r="BU110" i="10"/>
  <c r="CB109" i="10"/>
  <c r="BU109" i="10"/>
  <c r="CB108" i="10"/>
  <c r="BU108" i="10"/>
  <c r="CI107" i="10"/>
  <c r="CH107" i="10"/>
  <c r="CE107" i="10"/>
  <c r="CD107" i="10"/>
  <c r="CC107" i="10"/>
  <c r="CA107" i="10"/>
  <c r="BZ107" i="10"/>
  <c r="BY107" i="10"/>
  <c r="BX107" i="10"/>
  <c r="BW107" i="10"/>
  <c r="BV107" i="10"/>
  <c r="BU106" i="10"/>
  <c r="BU105" i="10"/>
  <c r="BU104" i="10"/>
  <c r="BU103" i="10"/>
  <c r="CI102" i="10"/>
  <c r="CH102" i="10"/>
  <c r="CE102" i="10"/>
  <c r="CD102" i="10"/>
  <c r="CC102" i="10"/>
  <c r="CA102" i="10"/>
  <c r="BZ102" i="10"/>
  <c r="BY102" i="10"/>
  <c r="BX102" i="10"/>
  <c r="BW102" i="10"/>
  <c r="BV102" i="10"/>
  <c r="CB101" i="10"/>
  <c r="BU101" i="10"/>
  <c r="CB100" i="10"/>
  <c r="BU100" i="10"/>
  <c r="CB99" i="10"/>
  <c r="BU99" i="10"/>
  <c r="CB98" i="10"/>
  <c r="BU98" i="10"/>
  <c r="CB97" i="10"/>
  <c r="BU97" i="10"/>
  <c r="CB96" i="10"/>
  <c r="BU96" i="10"/>
  <c r="CL95" i="10"/>
  <c r="CB95" i="10"/>
  <c r="BU95" i="10"/>
  <c r="CB94" i="10"/>
  <c r="BY94" i="10"/>
  <c r="BU94" i="10"/>
  <c r="CI93" i="10"/>
  <c r="CH93" i="10"/>
  <c r="CE93" i="10"/>
  <c r="CD93" i="10"/>
  <c r="CC93" i="10"/>
  <c r="CA93" i="10"/>
  <c r="BZ93" i="10"/>
  <c r="BY93" i="10"/>
  <c r="BX93" i="10"/>
  <c r="BW93" i="10"/>
  <c r="BV93" i="10"/>
  <c r="BU92" i="10"/>
  <c r="BU91" i="10"/>
  <c r="BU90" i="10"/>
  <c r="BU89" i="10"/>
  <c r="CI88" i="10"/>
  <c r="CH88" i="10"/>
  <c r="CE88" i="10"/>
  <c r="CD88" i="10"/>
  <c r="CC88" i="10"/>
  <c r="CA88" i="10"/>
  <c r="BZ88" i="10"/>
  <c r="BY88" i="10"/>
  <c r="BX88" i="10"/>
  <c r="BW88" i="10"/>
  <c r="BV88" i="10"/>
  <c r="BU87" i="10"/>
  <c r="BU86" i="10"/>
  <c r="CL85" i="10"/>
  <c r="BU85" i="10"/>
  <c r="BU84" i="10"/>
  <c r="CI83" i="10"/>
  <c r="CH83" i="10"/>
  <c r="CE83" i="10"/>
  <c r="CD83" i="10"/>
  <c r="CC83" i="10"/>
  <c r="CA83" i="10"/>
  <c r="BZ83" i="10"/>
  <c r="BY83" i="10"/>
  <c r="BX83" i="10"/>
  <c r="BW83" i="10"/>
  <c r="BV83" i="10"/>
  <c r="BU82" i="10"/>
  <c r="BU81" i="10"/>
  <c r="BU80" i="10"/>
  <c r="CI79" i="10"/>
  <c r="CH79" i="10"/>
  <c r="CE79" i="10"/>
  <c r="CD79" i="10"/>
  <c r="CC79" i="10"/>
  <c r="CA79" i="10"/>
  <c r="BZ79" i="10"/>
  <c r="BY79" i="10"/>
  <c r="BX79" i="10"/>
  <c r="BW79" i="10"/>
  <c r="BV79" i="10"/>
  <c r="BU78" i="10"/>
  <c r="BU77" i="10"/>
  <c r="BU76" i="10"/>
  <c r="BU75" i="10"/>
  <c r="CI74" i="10"/>
  <c r="CH74" i="10"/>
  <c r="CE74" i="10"/>
  <c r="CD74" i="10"/>
  <c r="CC74" i="10"/>
  <c r="CA74" i="10"/>
  <c r="BZ74" i="10"/>
  <c r="BY74" i="10"/>
  <c r="BX74" i="10"/>
  <c r="BW74" i="10"/>
  <c r="BV74" i="10"/>
  <c r="CB73" i="10"/>
  <c r="BU73" i="10"/>
  <c r="CB72" i="10"/>
  <c r="BU72" i="10"/>
  <c r="CB71" i="10"/>
  <c r="BU71" i="10"/>
  <c r="CB70" i="10"/>
  <c r="BU70" i="10"/>
  <c r="CI69" i="10"/>
  <c r="CH69" i="10"/>
  <c r="CE69" i="10"/>
  <c r="CD69" i="10"/>
  <c r="CC69" i="10"/>
  <c r="CA69" i="10"/>
  <c r="BZ69" i="10"/>
  <c r="BY69" i="10"/>
  <c r="BX69" i="10"/>
  <c r="BW69" i="10"/>
  <c r="BV69" i="10"/>
  <c r="CL68" i="10"/>
  <c r="CB68" i="10"/>
  <c r="BU68" i="10"/>
  <c r="CB67" i="10"/>
  <c r="BU67" i="10"/>
  <c r="CI66" i="10"/>
  <c r="CH66" i="10"/>
  <c r="CE66" i="10"/>
  <c r="CD66" i="10"/>
  <c r="CC66" i="10"/>
  <c r="CA66" i="10"/>
  <c r="BZ66" i="10"/>
  <c r="BY66" i="10"/>
  <c r="BX66" i="10"/>
  <c r="BW66" i="10"/>
  <c r="BV66" i="10"/>
  <c r="BU65" i="10"/>
  <c r="BU64" i="10"/>
  <c r="BU63" i="10"/>
  <c r="CI62" i="10"/>
  <c r="CH62" i="10"/>
  <c r="CE62" i="10"/>
  <c r="CD62" i="10"/>
  <c r="CC62" i="10"/>
  <c r="CA62" i="10"/>
  <c r="BZ62" i="10"/>
  <c r="BY62" i="10"/>
  <c r="BX62" i="10"/>
  <c r="BW62" i="10"/>
  <c r="BV62" i="10"/>
  <c r="CL61" i="10"/>
  <c r="CB61" i="10"/>
  <c r="BU61" i="10"/>
  <c r="CB60" i="10"/>
  <c r="BU60" i="10"/>
  <c r="CI59" i="10"/>
  <c r="CH59" i="10"/>
  <c r="CE59" i="10"/>
  <c r="CD59" i="10"/>
  <c r="CC59" i="10"/>
  <c r="CA59" i="10"/>
  <c r="BZ59" i="10"/>
  <c r="BY59" i="10"/>
  <c r="BX59" i="10"/>
  <c r="BW59" i="10"/>
  <c r="BV59" i="10"/>
  <c r="CB58" i="10"/>
  <c r="BU58" i="10"/>
  <c r="CB57" i="10"/>
  <c r="BU57" i="10"/>
  <c r="CL56" i="10"/>
  <c r="CB56" i="10"/>
  <c r="BU56" i="10"/>
  <c r="CB55" i="10"/>
  <c r="BU55" i="10"/>
  <c r="CI54" i="10"/>
  <c r="CH54" i="10"/>
  <c r="CE54" i="10"/>
  <c r="CD54" i="10"/>
  <c r="CC54" i="10"/>
  <c r="CA54" i="10"/>
  <c r="BZ54" i="10"/>
  <c r="BY54" i="10"/>
  <c r="BX54" i="10"/>
  <c r="BW54" i="10"/>
  <c r="BV54" i="10"/>
  <c r="BU53" i="10"/>
  <c r="BU52" i="10"/>
  <c r="CI51" i="10"/>
  <c r="CH51" i="10"/>
  <c r="CE51" i="10"/>
  <c r="CD51" i="10"/>
  <c r="CC51" i="10"/>
  <c r="CA51" i="10"/>
  <c r="BZ51" i="10"/>
  <c r="BY51" i="10"/>
  <c r="BX51" i="10"/>
  <c r="BW51" i="10"/>
  <c r="BV51" i="10"/>
  <c r="CB50" i="10"/>
  <c r="BU50" i="10"/>
  <c r="CB49" i="10"/>
  <c r="BU49" i="10"/>
  <c r="CB48" i="10"/>
  <c r="BU48" i="10"/>
  <c r="CI47" i="10"/>
  <c r="CH47" i="10"/>
  <c r="CE47" i="10"/>
  <c r="CD47" i="10"/>
  <c r="CC47" i="10"/>
  <c r="CA47" i="10"/>
  <c r="BZ47" i="10"/>
  <c r="BY47" i="10"/>
  <c r="BX47" i="10"/>
  <c r="BW47" i="10"/>
  <c r="BV47" i="10"/>
  <c r="CB46" i="10"/>
  <c r="BU46" i="10"/>
  <c r="CB45" i="10"/>
  <c r="BU45" i="10"/>
  <c r="CI44" i="10"/>
  <c r="CH44" i="10"/>
  <c r="CE44" i="10"/>
  <c r="CD44" i="10"/>
  <c r="CC44" i="10"/>
  <c r="CA44" i="10"/>
  <c r="BZ44" i="10"/>
  <c r="BY44" i="10"/>
  <c r="BX44" i="10"/>
  <c r="BW44" i="10"/>
  <c r="BV44" i="10"/>
  <c r="CB43" i="10"/>
  <c r="BU43" i="10"/>
  <c r="CB42" i="10"/>
  <c r="BU42" i="10"/>
  <c r="CI41" i="10"/>
  <c r="CH41" i="10"/>
  <c r="CE41" i="10"/>
  <c r="CD41" i="10"/>
  <c r="CC41" i="10"/>
  <c r="CA41" i="10"/>
  <c r="BZ41" i="10"/>
  <c r="BY41" i="10"/>
  <c r="BX41" i="10"/>
  <c r="BW41" i="10"/>
  <c r="BV41" i="10"/>
  <c r="BU40" i="10"/>
  <c r="BU39" i="10"/>
  <c r="BU38" i="10"/>
  <c r="CI37" i="10"/>
  <c r="CH37" i="10"/>
  <c r="CE37" i="10"/>
  <c r="CD37" i="10"/>
  <c r="CC37" i="10"/>
  <c r="CA37" i="10"/>
  <c r="BZ37" i="10"/>
  <c r="BY37" i="10"/>
  <c r="BX37" i="10"/>
  <c r="BW37" i="10"/>
  <c r="BV37" i="10"/>
  <c r="BU36" i="10"/>
  <c r="BU35" i="10"/>
  <c r="CI34" i="10"/>
  <c r="CH34" i="10"/>
  <c r="CE34" i="10"/>
  <c r="CD34" i="10"/>
  <c r="CC34" i="10"/>
  <c r="CA34" i="10"/>
  <c r="BZ34" i="10"/>
  <c r="BY34" i="10"/>
  <c r="BX34" i="10"/>
  <c r="BW34" i="10"/>
  <c r="BV34" i="10"/>
  <c r="CB33" i="10"/>
  <c r="BU33" i="10"/>
  <c r="CB32" i="10"/>
  <c r="BU32" i="10"/>
  <c r="CB31" i="10"/>
  <c r="BU31" i="10"/>
  <c r="CI30" i="10"/>
  <c r="CH30" i="10"/>
  <c r="CE30" i="10"/>
  <c r="CD30" i="10"/>
  <c r="CC30" i="10"/>
  <c r="CA30" i="10"/>
  <c r="BZ30" i="10"/>
  <c r="BY30" i="10"/>
  <c r="BX30" i="10"/>
  <c r="BW30" i="10"/>
  <c r="BV30" i="10"/>
  <c r="CB29" i="10"/>
  <c r="BU29" i="10"/>
  <c r="CB28" i="10"/>
  <c r="BU28" i="10"/>
  <c r="CB27" i="10"/>
  <c r="BU27" i="10"/>
  <c r="CI26" i="10"/>
  <c r="CH26" i="10"/>
  <c r="CE26" i="10"/>
  <c r="CD26" i="10"/>
  <c r="CC26" i="10"/>
  <c r="CA26" i="10"/>
  <c r="BZ26" i="10"/>
  <c r="BY26" i="10"/>
  <c r="BX26" i="10"/>
  <c r="BW26" i="10"/>
  <c r="BV26" i="10"/>
  <c r="BU25" i="10"/>
  <c r="BU24" i="10"/>
  <c r="CI23" i="10"/>
  <c r="CH23" i="10"/>
  <c r="CE23" i="10"/>
  <c r="CD23" i="10"/>
  <c r="CC23" i="10"/>
  <c r="CA23" i="10"/>
  <c r="BZ23" i="10"/>
  <c r="BY23" i="10"/>
  <c r="BX23" i="10"/>
  <c r="BW23" i="10"/>
  <c r="BV23" i="10"/>
  <c r="CL22" i="10"/>
  <c r="CB22" i="10"/>
  <c r="BU22" i="10"/>
  <c r="CB21" i="10"/>
  <c r="BU21" i="10"/>
  <c r="CI20" i="10"/>
  <c r="CH20" i="10"/>
  <c r="CE20" i="10"/>
  <c r="CD20" i="10"/>
  <c r="CC20" i="10"/>
  <c r="CA20" i="10"/>
  <c r="BZ20" i="10"/>
  <c r="BY20" i="10"/>
  <c r="BX20" i="10"/>
  <c r="BW20" i="10"/>
  <c r="BV20" i="10"/>
  <c r="CB19" i="10"/>
  <c r="BU19" i="10"/>
  <c r="CB18" i="10"/>
  <c r="BU18" i="10"/>
  <c r="CI17" i="10"/>
  <c r="CH17" i="10"/>
  <c r="CE17" i="10"/>
  <c r="CD17" i="10"/>
  <c r="CC17" i="10"/>
  <c r="CA17" i="10"/>
  <c r="BZ17" i="10"/>
  <c r="BY17" i="10"/>
  <c r="BX17" i="10"/>
  <c r="BW17" i="10"/>
  <c r="BV17" i="10"/>
  <c r="BU16" i="10"/>
  <c r="BU15" i="10"/>
  <c r="CI14" i="10"/>
  <c r="CH14" i="10"/>
  <c r="CE14" i="10"/>
  <c r="CD14" i="10"/>
  <c r="CC14" i="10"/>
  <c r="CA14" i="10"/>
  <c r="BZ14" i="10"/>
  <c r="BY14" i="10"/>
  <c r="BX14" i="10"/>
  <c r="BW14" i="10"/>
  <c r="BV14" i="10"/>
  <c r="CB13" i="10"/>
  <c r="BU13" i="10"/>
  <c r="CB12" i="10"/>
  <c r="BU12" i="10"/>
  <c r="CB11" i="10"/>
  <c r="BU11" i="10"/>
  <c r="CI10" i="10"/>
  <c r="CH10" i="10"/>
  <c r="CE10" i="10"/>
  <c r="CD10" i="10"/>
  <c r="CC10" i="10"/>
  <c r="CA10" i="10"/>
  <c r="BZ10" i="10"/>
  <c r="BY10" i="10"/>
  <c r="BX10" i="10"/>
  <c r="BW10" i="10"/>
  <c r="BV10" i="10"/>
  <c r="CB9" i="10"/>
  <c r="BU9" i="10"/>
  <c r="CB8" i="10"/>
  <c r="BU8" i="10"/>
  <c r="CB7" i="10"/>
  <c r="BU7" i="10"/>
  <c r="BK63" i="10"/>
  <c r="BM7" i="10"/>
  <c r="BS277" i="10"/>
  <c r="BR276" i="10"/>
  <c r="BQ276" i="10"/>
  <c r="BR275" i="10"/>
  <c r="BQ275" i="10"/>
  <c r="BS273" i="10"/>
  <c r="BR272" i="10"/>
  <c r="BQ272" i="10"/>
  <c r="BR271" i="10"/>
  <c r="BQ271" i="10"/>
  <c r="BS269" i="10"/>
  <c r="BR268" i="10"/>
  <c r="BQ268" i="10"/>
  <c r="BS266" i="10"/>
  <c r="BR265" i="10"/>
  <c r="BQ265" i="10"/>
  <c r="BS263" i="10"/>
  <c r="BR262" i="10"/>
  <c r="BQ262" i="10"/>
  <c r="BR260" i="10"/>
  <c r="BR258" i="10"/>
  <c r="BQ258" i="10"/>
  <c r="BS256" i="10"/>
  <c r="BR255" i="10"/>
  <c r="BQ255" i="10"/>
  <c r="BR253" i="10"/>
  <c r="BS253" i="10" s="1"/>
  <c r="BS252" i="10"/>
  <c r="BR251" i="10"/>
  <c r="BQ251" i="10"/>
  <c r="BR249" i="10"/>
  <c r="BS248" i="10"/>
  <c r="BR247" i="10"/>
  <c r="BQ247" i="10"/>
  <c r="BR245" i="10"/>
  <c r="BS244" i="10"/>
  <c r="BR243" i="10"/>
  <c r="BQ243" i="10"/>
  <c r="BR241" i="10"/>
  <c r="BS240" i="10"/>
  <c r="BR239" i="10"/>
  <c r="BQ239" i="10"/>
  <c r="BR237" i="10"/>
  <c r="BS236" i="10"/>
  <c r="BR235" i="10"/>
  <c r="BQ235" i="10"/>
  <c r="BR233" i="10"/>
  <c r="BQ232" i="10"/>
  <c r="BR231" i="10"/>
  <c r="BS230" i="10"/>
  <c r="BR229" i="10"/>
  <c r="BQ229" i="10"/>
  <c r="BR228" i="10"/>
  <c r="BQ228" i="10"/>
  <c r="BR226" i="10"/>
  <c r="BQ225" i="10"/>
  <c r="BR224" i="10"/>
  <c r="BS223" i="10"/>
  <c r="BR222" i="10"/>
  <c r="BQ222" i="10"/>
  <c r="BR221" i="10"/>
  <c r="BQ221" i="10"/>
  <c r="BR220" i="10"/>
  <c r="BQ220" i="10"/>
  <c r="BR218" i="10"/>
  <c r="BQ217" i="10"/>
  <c r="BR216" i="10"/>
  <c r="BS215" i="10"/>
  <c r="BR214" i="10"/>
  <c r="BQ214" i="10"/>
  <c r="BR213" i="10"/>
  <c r="BQ213" i="10"/>
  <c r="BR211" i="10"/>
  <c r="BQ210" i="10"/>
  <c r="BS209" i="10"/>
  <c r="BR208" i="10"/>
  <c r="BQ208" i="10"/>
  <c r="BR207" i="10"/>
  <c r="BQ207" i="10"/>
  <c r="BR206" i="10"/>
  <c r="BQ206" i="10"/>
  <c r="BR204" i="10"/>
  <c r="BQ204" i="10"/>
  <c r="BS203" i="10"/>
  <c r="BR202" i="10"/>
  <c r="BQ202" i="10"/>
  <c r="BR201" i="10"/>
  <c r="BQ201" i="10"/>
  <c r="BS199" i="10"/>
  <c r="BR198" i="10"/>
  <c r="BQ198" i="10"/>
  <c r="BR197" i="10"/>
  <c r="BQ197" i="10"/>
  <c r="BR195" i="10"/>
  <c r="BQ195" i="10"/>
  <c r="BR194" i="10"/>
  <c r="BQ193" i="10"/>
  <c r="BR192" i="10"/>
  <c r="BR191" i="10"/>
  <c r="BS190" i="10"/>
  <c r="BR189" i="10"/>
  <c r="BQ189" i="10"/>
  <c r="BR188" i="10"/>
  <c r="BQ188" i="10"/>
  <c r="BR186" i="10"/>
  <c r="BQ186" i="10"/>
  <c r="BR185" i="10"/>
  <c r="BQ184" i="10"/>
  <c r="BQ183" i="10"/>
  <c r="BR182" i="10"/>
  <c r="BS181" i="10"/>
  <c r="BR180" i="10"/>
  <c r="BQ180" i="10"/>
  <c r="BR179" i="10"/>
  <c r="BQ179" i="10"/>
  <c r="BR178" i="10"/>
  <c r="BQ178" i="10"/>
  <c r="BR177" i="10"/>
  <c r="BQ177" i="10"/>
  <c r="BR175" i="10"/>
  <c r="BQ175" i="10"/>
  <c r="BR174" i="10"/>
  <c r="BQ173" i="10"/>
  <c r="BQ172" i="10"/>
  <c r="BR171" i="10"/>
  <c r="BS170" i="10"/>
  <c r="BR169" i="10"/>
  <c r="BQ169" i="10"/>
  <c r="BR168" i="10"/>
  <c r="BQ168" i="10"/>
  <c r="BR167" i="10"/>
  <c r="BQ167" i="10"/>
  <c r="BR166" i="10"/>
  <c r="BQ166" i="10"/>
  <c r="BR164" i="10"/>
  <c r="BQ164" i="10"/>
  <c r="BR163" i="10"/>
  <c r="BR162" i="10"/>
  <c r="BS161" i="10"/>
  <c r="BR160" i="10"/>
  <c r="BQ160" i="10"/>
  <c r="BR158" i="10"/>
  <c r="BQ158" i="10"/>
  <c r="BR157" i="10"/>
  <c r="BQ157" i="10"/>
  <c r="BR156" i="10"/>
  <c r="BS155" i="10"/>
  <c r="BR154" i="10"/>
  <c r="BQ154" i="10"/>
  <c r="BR153" i="10"/>
  <c r="BQ153" i="10"/>
  <c r="BR151" i="10"/>
  <c r="BQ151" i="10"/>
  <c r="BR150" i="10"/>
  <c r="BR149" i="10"/>
  <c r="BS148" i="10"/>
  <c r="BR147" i="10"/>
  <c r="BQ147" i="10"/>
  <c r="BR145" i="10"/>
  <c r="BQ145" i="10"/>
  <c r="BR144" i="10"/>
  <c r="BR143" i="10"/>
  <c r="BS142" i="10"/>
  <c r="BR141" i="10"/>
  <c r="BQ141" i="10"/>
  <c r="BS139" i="10"/>
  <c r="BR138" i="10"/>
  <c r="BR140" i="10" s="1"/>
  <c r="BQ138" i="10"/>
  <c r="BR136" i="10"/>
  <c r="BQ136" i="10"/>
  <c r="BS135" i="10"/>
  <c r="BR134" i="10"/>
  <c r="BQ134" i="10"/>
  <c r="BS132" i="10"/>
  <c r="BR131" i="10"/>
  <c r="BQ131" i="10"/>
  <c r="BS129" i="10"/>
  <c r="BR128" i="10"/>
  <c r="BQ128" i="10"/>
  <c r="BR126" i="10"/>
  <c r="BQ126" i="10"/>
  <c r="BR125" i="10"/>
  <c r="BR123" i="10"/>
  <c r="BQ123" i="10"/>
  <c r="BR121" i="10"/>
  <c r="BQ121" i="10"/>
  <c r="BR120" i="10"/>
  <c r="BS119" i="10"/>
  <c r="BR118" i="10"/>
  <c r="BQ118" i="10"/>
  <c r="BR116" i="10"/>
  <c r="BR115" i="10"/>
  <c r="BS114" i="10"/>
  <c r="BR113" i="10"/>
  <c r="BQ113" i="10"/>
  <c r="BR111" i="10"/>
  <c r="BS111" i="10" s="1"/>
  <c r="BS110" i="10"/>
  <c r="BR109" i="10"/>
  <c r="BQ109" i="10"/>
  <c r="BR108" i="10"/>
  <c r="BQ108" i="10"/>
  <c r="BR106" i="10"/>
  <c r="BQ106" i="10"/>
  <c r="BR105" i="10"/>
  <c r="BS104" i="10"/>
  <c r="BR103" i="10"/>
  <c r="BQ103" i="10"/>
  <c r="BR101" i="10"/>
  <c r="BQ101" i="10"/>
  <c r="BR100" i="10"/>
  <c r="BQ100" i="10"/>
  <c r="BR99" i="10"/>
  <c r="BQ99" i="10"/>
  <c r="BR98" i="10"/>
  <c r="BR97" i="10"/>
  <c r="BS97" i="10" s="1"/>
  <c r="BR96" i="10"/>
  <c r="BR94" i="10"/>
  <c r="BQ94" i="10"/>
  <c r="BR92" i="10"/>
  <c r="BQ92" i="10"/>
  <c r="BR91" i="10"/>
  <c r="BQ91" i="10"/>
  <c r="BS90" i="10"/>
  <c r="BR89" i="10"/>
  <c r="BQ89" i="10"/>
  <c r="BR87" i="10"/>
  <c r="BQ87" i="10"/>
  <c r="BR86" i="10"/>
  <c r="BS86" i="10" s="1"/>
  <c r="BS85" i="10"/>
  <c r="BR84" i="10"/>
  <c r="BQ84" i="10"/>
  <c r="BR82" i="10"/>
  <c r="BQ82" i="10"/>
  <c r="BS81" i="10"/>
  <c r="BR80" i="10"/>
  <c r="BQ80" i="10"/>
  <c r="BR78" i="10"/>
  <c r="BQ78" i="10"/>
  <c r="BR77" i="10"/>
  <c r="BS76" i="10"/>
  <c r="BR75" i="10"/>
  <c r="BQ75" i="10"/>
  <c r="BR73" i="10"/>
  <c r="BQ73" i="10"/>
  <c r="BR72" i="10"/>
  <c r="BS71" i="10"/>
  <c r="BR70" i="10"/>
  <c r="BQ70" i="10"/>
  <c r="BS68" i="10"/>
  <c r="BR67" i="10"/>
  <c r="BQ67" i="10"/>
  <c r="BR65" i="10"/>
  <c r="BQ65" i="10"/>
  <c r="BR63" i="10"/>
  <c r="BQ63" i="10"/>
  <c r="BS61" i="10"/>
  <c r="BR60" i="10"/>
  <c r="BQ60" i="10"/>
  <c r="BR58" i="10"/>
  <c r="BQ58" i="10"/>
  <c r="BR57" i="10"/>
  <c r="BS56" i="10"/>
  <c r="BR55" i="10"/>
  <c r="BQ55" i="10"/>
  <c r="BS53" i="10"/>
  <c r="BR52" i="10"/>
  <c r="BQ52" i="10"/>
  <c r="BR50" i="10"/>
  <c r="BQ50" i="10"/>
  <c r="BS49" i="10"/>
  <c r="BR48" i="10"/>
  <c r="BQ48" i="10"/>
  <c r="BS46" i="10"/>
  <c r="BR45" i="10"/>
  <c r="BQ45" i="10"/>
  <c r="BS43" i="10"/>
  <c r="BR42" i="10"/>
  <c r="BQ42" i="10"/>
  <c r="BR40" i="10"/>
  <c r="BQ40" i="10"/>
  <c r="BR38" i="10"/>
  <c r="BQ38" i="10"/>
  <c r="BS36" i="10"/>
  <c r="BR35" i="10"/>
  <c r="BQ35" i="10"/>
  <c r="BR33" i="10"/>
  <c r="BS33" i="10" s="1"/>
  <c r="BS32" i="10"/>
  <c r="BR31" i="10"/>
  <c r="BQ31" i="10"/>
  <c r="BR29" i="10"/>
  <c r="BS29" i="10" s="1"/>
  <c r="BS28" i="10"/>
  <c r="BR27" i="10"/>
  <c r="BQ27" i="10"/>
  <c r="BS25" i="10"/>
  <c r="BR24" i="10"/>
  <c r="BQ24" i="10"/>
  <c r="BS22" i="10"/>
  <c r="BR21" i="10"/>
  <c r="BQ21" i="10"/>
  <c r="BS19" i="10"/>
  <c r="BR18" i="10"/>
  <c r="BQ18" i="10"/>
  <c r="BS16" i="10"/>
  <c r="BR15" i="10"/>
  <c r="BQ15" i="10"/>
  <c r="BR13" i="10"/>
  <c r="BS12" i="10"/>
  <c r="BR11" i="10"/>
  <c r="BQ11" i="10"/>
  <c r="BR9" i="10"/>
  <c r="BS8" i="10"/>
  <c r="BR7" i="10"/>
  <c r="BQ7" i="10"/>
  <c r="BN277" i="10"/>
  <c r="BM277" i="10"/>
  <c r="BN276" i="10"/>
  <c r="BM276" i="10"/>
  <c r="BN275" i="10"/>
  <c r="BM275" i="10"/>
  <c r="BN273" i="10"/>
  <c r="BM273" i="10"/>
  <c r="BN272" i="10"/>
  <c r="BM272" i="10"/>
  <c r="BN271" i="10"/>
  <c r="BM271" i="10"/>
  <c r="BN269" i="10"/>
  <c r="BM269" i="10"/>
  <c r="BN268" i="10"/>
  <c r="BM268" i="10"/>
  <c r="BN266" i="10"/>
  <c r="BM266" i="10"/>
  <c r="BN265" i="10"/>
  <c r="BM265" i="10"/>
  <c r="BN263" i="10"/>
  <c r="BM263" i="10"/>
  <c r="BN262" i="10"/>
  <c r="BM262" i="10"/>
  <c r="BN260" i="10"/>
  <c r="BM260" i="10"/>
  <c r="BN259" i="10"/>
  <c r="BM259" i="10"/>
  <c r="BN258" i="10"/>
  <c r="BM258" i="10"/>
  <c r="BN256" i="10"/>
  <c r="BM256" i="10"/>
  <c r="BN255" i="10"/>
  <c r="BM255" i="10"/>
  <c r="BN253" i="10"/>
  <c r="BM253" i="10"/>
  <c r="BN252" i="10"/>
  <c r="BM252" i="10"/>
  <c r="BN251" i="10"/>
  <c r="BM251" i="10"/>
  <c r="BN249" i="10"/>
  <c r="BM249" i="10"/>
  <c r="BN248" i="10"/>
  <c r="BM248" i="10"/>
  <c r="BN247" i="10"/>
  <c r="BM247" i="10"/>
  <c r="BN245" i="10"/>
  <c r="BM245" i="10"/>
  <c r="BN244" i="10"/>
  <c r="BM244" i="10"/>
  <c r="BN243" i="10"/>
  <c r="BM243" i="10"/>
  <c r="BN241" i="10"/>
  <c r="BM241" i="10"/>
  <c r="BN240" i="10"/>
  <c r="BM240" i="10"/>
  <c r="BN239" i="10"/>
  <c r="BM239" i="10"/>
  <c r="BN237" i="10"/>
  <c r="BM237" i="10"/>
  <c r="BN236" i="10"/>
  <c r="BM236" i="10"/>
  <c r="BN235" i="10"/>
  <c r="BM235" i="10"/>
  <c r="BN233" i="10"/>
  <c r="BM233" i="10"/>
  <c r="BN232" i="10"/>
  <c r="BM232" i="10"/>
  <c r="BN231" i="10"/>
  <c r="BM231" i="10"/>
  <c r="BN230" i="10"/>
  <c r="BM230" i="10"/>
  <c r="BN229" i="10"/>
  <c r="BM229" i="10"/>
  <c r="BN228" i="10"/>
  <c r="BM228" i="10"/>
  <c r="BN226" i="10"/>
  <c r="BM226" i="10"/>
  <c r="BN225" i="10"/>
  <c r="BM225" i="10"/>
  <c r="BN224" i="10"/>
  <c r="BM224" i="10"/>
  <c r="BN223" i="10"/>
  <c r="BM223" i="10"/>
  <c r="BN222" i="10"/>
  <c r="BM222" i="10"/>
  <c r="BN221" i="10"/>
  <c r="BM221" i="10"/>
  <c r="BN220" i="10"/>
  <c r="BM220" i="10"/>
  <c r="BN218" i="10"/>
  <c r="BM218" i="10"/>
  <c r="BN217" i="10"/>
  <c r="BM217" i="10"/>
  <c r="BN216" i="10"/>
  <c r="BM216" i="10"/>
  <c r="BN215" i="10"/>
  <c r="BM215" i="10"/>
  <c r="BN214" i="10"/>
  <c r="BM214" i="10"/>
  <c r="BN213" i="10"/>
  <c r="BM213" i="10"/>
  <c r="BN211" i="10"/>
  <c r="BM211" i="10"/>
  <c r="BN210" i="10"/>
  <c r="BM210" i="10"/>
  <c r="BN209" i="10"/>
  <c r="BM209" i="10"/>
  <c r="BN208" i="10"/>
  <c r="BM208" i="10"/>
  <c r="BN207" i="10"/>
  <c r="BM207" i="10"/>
  <c r="BN206" i="10"/>
  <c r="BM206" i="10"/>
  <c r="BN204" i="10"/>
  <c r="BM204" i="10"/>
  <c r="BN203" i="10"/>
  <c r="BM203" i="10"/>
  <c r="BN202" i="10"/>
  <c r="BM202" i="10"/>
  <c r="BN201" i="10"/>
  <c r="BM201" i="10"/>
  <c r="BN199" i="10"/>
  <c r="BM199" i="10"/>
  <c r="BN198" i="10"/>
  <c r="BM198" i="10"/>
  <c r="BN197" i="10"/>
  <c r="BM197" i="10"/>
  <c r="BN195" i="10"/>
  <c r="BM195" i="10"/>
  <c r="BN194" i="10"/>
  <c r="BM194" i="10"/>
  <c r="BN193" i="10"/>
  <c r="BM193" i="10"/>
  <c r="BN192" i="10"/>
  <c r="BM192" i="10"/>
  <c r="BN191" i="10"/>
  <c r="BM191" i="10"/>
  <c r="BN190" i="10"/>
  <c r="BM190" i="10"/>
  <c r="BN189" i="10"/>
  <c r="BM189" i="10"/>
  <c r="BN188" i="10"/>
  <c r="BM188" i="10"/>
  <c r="BN186" i="10"/>
  <c r="BM186" i="10"/>
  <c r="BN185" i="10"/>
  <c r="BM185" i="10"/>
  <c r="BN184" i="10"/>
  <c r="BM184" i="10"/>
  <c r="BN183" i="10"/>
  <c r="BM183" i="10"/>
  <c r="BN182" i="10"/>
  <c r="BM182" i="10"/>
  <c r="BN181" i="10"/>
  <c r="BM181" i="10"/>
  <c r="BN180" i="10"/>
  <c r="BM180" i="10"/>
  <c r="BN179" i="10"/>
  <c r="BM179" i="10"/>
  <c r="BN178" i="10"/>
  <c r="BM178" i="10"/>
  <c r="BN177" i="10"/>
  <c r="BM177" i="10"/>
  <c r="BN175" i="10"/>
  <c r="BM175" i="10"/>
  <c r="BN174" i="10"/>
  <c r="BM174" i="10"/>
  <c r="BN173" i="10"/>
  <c r="BM173" i="10"/>
  <c r="BN172" i="10"/>
  <c r="BM172" i="10"/>
  <c r="BN171" i="10"/>
  <c r="BM171" i="10"/>
  <c r="BN170" i="10"/>
  <c r="BM170" i="10"/>
  <c r="BN169" i="10"/>
  <c r="BM169" i="10"/>
  <c r="BN168" i="10"/>
  <c r="BM168" i="10"/>
  <c r="BN167" i="10"/>
  <c r="BM167" i="10"/>
  <c r="BN166" i="10"/>
  <c r="BM166" i="10"/>
  <c r="BN164" i="10"/>
  <c r="BM164" i="10"/>
  <c r="BN163" i="10"/>
  <c r="BM163" i="10"/>
  <c r="BN162" i="10"/>
  <c r="BM162" i="10"/>
  <c r="BN161" i="10"/>
  <c r="BM161" i="10"/>
  <c r="BN160" i="10"/>
  <c r="BM160" i="10"/>
  <c r="BN158" i="10"/>
  <c r="BM158" i="10"/>
  <c r="BN157" i="10"/>
  <c r="BM157" i="10"/>
  <c r="BN156" i="10"/>
  <c r="BM156" i="10"/>
  <c r="BN155" i="10"/>
  <c r="BM155" i="10"/>
  <c r="BN154" i="10"/>
  <c r="BM154" i="10"/>
  <c r="BN153" i="10"/>
  <c r="BM153" i="10"/>
  <c r="BN151" i="10"/>
  <c r="BM151" i="10"/>
  <c r="BN150" i="10"/>
  <c r="BM150" i="10"/>
  <c r="BN149" i="10"/>
  <c r="BM149" i="10"/>
  <c r="BN148" i="10"/>
  <c r="BM148" i="10"/>
  <c r="BN147" i="10"/>
  <c r="BM147" i="10"/>
  <c r="BN145" i="10"/>
  <c r="BM145" i="10"/>
  <c r="BN144" i="10"/>
  <c r="BM144" i="10"/>
  <c r="BN143" i="10"/>
  <c r="BM143" i="10"/>
  <c r="BN142" i="10"/>
  <c r="BM142" i="10"/>
  <c r="BN141" i="10"/>
  <c r="BM141" i="10"/>
  <c r="BN139" i="10"/>
  <c r="BM139" i="10"/>
  <c r="BN138" i="10"/>
  <c r="BM138" i="10"/>
  <c r="BN136" i="10"/>
  <c r="BM136" i="10"/>
  <c r="BN135" i="10"/>
  <c r="BM135" i="10"/>
  <c r="BN134" i="10"/>
  <c r="BM134" i="10"/>
  <c r="BN132" i="10"/>
  <c r="BM132" i="10"/>
  <c r="BN131" i="10"/>
  <c r="BM131" i="10"/>
  <c r="BN129" i="10"/>
  <c r="BM129" i="10"/>
  <c r="BN128" i="10"/>
  <c r="BM128" i="10"/>
  <c r="BN126" i="10"/>
  <c r="BM126" i="10"/>
  <c r="BN125" i="10"/>
  <c r="BM125" i="10"/>
  <c r="BN124" i="10"/>
  <c r="BM124" i="10"/>
  <c r="BN123" i="10"/>
  <c r="BM123" i="10"/>
  <c r="BN121" i="10"/>
  <c r="BM121" i="10"/>
  <c r="BN120" i="10"/>
  <c r="BM120" i="10"/>
  <c r="BN119" i="10"/>
  <c r="BM119" i="10"/>
  <c r="BN118" i="10"/>
  <c r="BM118" i="10"/>
  <c r="BN116" i="10"/>
  <c r="BM116" i="10"/>
  <c r="BN115" i="10"/>
  <c r="BM115" i="10"/>
  <c r="BN114" i="10"/>
  <c r="BM114" i="10"/>
  <c r="BN113" i="10"/>
  <c r="BM113" i="10"/>
  <c r="BN111" i="10"/>
  <c r="BM111" i="10"/>
  <c r="BN110" i="10"/>
  <c r="BM110" i="10"/>
  <c r="BN109" i="10"/>
  <c r="BM109" i="10"/>
  <c r="BN108" i="10"/>
  <c r="BM108" i="10"/>
  <c r="BN106" i="10"/>
  <c r="BM106" i="10"/>
  <c r="BN105" i="10"/>
  <c r="BM105" i="10"/>
  <c r="BN104" i="10"/>
  <c r="BM104" i="10"/>
  <c r="BN103" i="10"/>
  <c r="BM103" i="10"/>
  <c r="BN101" i="10"/>
  <c r="BM101" i="10"/>
  <c r="BN100" i="10"/>
  <c r="BM100" i="10"/>
  <c r="BN99" i="10"/>
  <c r="BM99" i="10"/>
  <c r="BN98" i="10"/>
  <c r="BM98" i="10"/>
  <c r="BN97" i="10"/>
  <c r="BM97" i="10"/>
  <c r="BN96" i="10"/>
  <c r="BM96" i="10"/>
  <c r="BN95" i="10"/>
  <c r="BM95" i="10"/>
  <c r="BN94" i="10"/>
  <c r="BM94" i="10"/>
  <c r="BN92" i="10"/>
  <c r="BM92" i="10"/>
  <c r="BN91" i="10"/>
  <c r="BM91" i="10"/>
  <c r="BN90" i="10"/>
  <c r="BM90" i="10"/>
  <c r="BN89" i="10"/>
  <c r="BM89" i="10"/>
  <c r="BN87" i="10"/>
  <c r="BM87" i="10"/>
  <c r="BN86" i="10"/>
  <c r="BM86" i="10"/>
  <c r="BN85" i="10"/>
  <c r="BM85" i="10"/>
  <c r="BN84" i="10"/>
  <c r="BM84" i="10"/>
  <c r="BN82" i="10"/>
  <c r="BM82" i="10"/>
  <c r="BN81" i="10"/>
  <c r="BM81" i="10"/>
  <c r="BN80" i="10"/>
  <c r="BM80" i="10"/>
  <c r="BN78" i="10"/>
  <c r="BM78" i="10"/>
  <c r="BN77" i="10"/>
  <c r="BM77" i="10"/>
  <c r="BN76" i="10"/>
  <c r="BM76" i="10"/>
  <c r="BN75" i="10"/>
  <c r="BM75" i="10"/>
  <c r="BN73" i="10"/>
  <c r="BM73" i="10"/>
  <c r="BN72" i="10"/>
  <c r="BM72" i="10"/>
  <c r="BN71" i="10"/>
  <c r="BM71" i="10"/>
  <c r="BN70" i="10"/>
  <c r="BM70" i="10"/>
  <c r="BN68" i="10"/>
  <c r="BM68" i="10"/>
  <c r="BN67" i="10"/>
  <c r="BM67" i="10"/>
  <c r="BN65" i="10"/>
  <c r="BM65" i="10"/>
  <c r="BN64" i="10"/>
  <c r="BM64" i="10"/>
  <c r="BN63" i="10"/>
  <c r="BM63" i="10"/>
  <c r="BN61" i="10"/>
  <c r="BM61" i="10"/>
  <c r="BN60" i="10"/>
  <c r="BM60" i="10"/>
  <c r="BN58" i="10"/>
  <c r="BM58" i="10"/>
  <c r="BN57" i="10"/>
  <c r="BM57" i="10"/>
  <c r="BN56" i="10"/>
  <c r="BM56" i="10"/>
  <c r="BN55" i="10"/>
  <c r="BM55" i="10"/>
  <c r="BN53" i="10"/>
  <c r="BM53" i="10"/>
  <c r="BN52" i="10"/>
  <c r="BM52" i="10"/>
  <c r="BN50" i="10"/>
  <c r="BM50" i="10"/>
  <c r="BN49" i="10"/>
  <c r="BM49" i="10"/>
  <c r="BN48" i="10"/>
  <c r="BM48" i="10"/>
  <c r="BN46" i="10"/>
  <c r="BM46" i="10"/>
  <c r="BN45" i="10"/>
  <c r="BM45" i="10"/>
  <c r="BN43" i="10"/>
  <c r="BM43" i="10"/>
  <c r="BN42" i="10"/>
  <c r="BM42" i="10"/>
  <c r="BN40" i="10"/>
  <c r="BM40" i="10"/>
  <c r="BN39" i="10"/>
  <c r="BM39" i="10"/>
  <c r="BN38" i="10"/>
  <c r="BM38" i="10"/>
  <c r="BN36" i="10"/>
  <c r="BM36" i="10"/>
  <c r="BN35" i="10"/>
  <c r="BM35" i="10"/>
  <c r="BN33" i="10"/>
  <c r="BM33" i="10"/>
  <c r="BN32" i="10"/>
  <c r="BM32" i="10"/>
  <c r="BN31" i="10"/>
  <c r="BM31" i="10"/>
  <c r="BN29" i="10"/>
  <c r="BM29" i="10"/>
  <c r="BN28" i="10"/>
  <c r="BM28" i="10"/>
  <c r="BN27" i="10"/>
  <c r="BM27" i="10"/>
  <c r="BN25" i="10"/>
  <c r="BM25" i="10"/>
  <c r="BN24" i="10"/>
  <c r="BM24" i="10"/>
  <c r="BN22" i="10"/>
  <c r="BM22" i="10"/>
  <c r="BN21" i="10"/>
  <c r="BM21" i="10"/>
  <c r="BN19" i="10"/>
  <c r="BM19" i="10"/>
  <c r="BN18" i="10"/>
  <c r="BM18" i="10"/>
  <c r="BN16" i="10"/>
  <c r="BM16" i="10"/>
  <c r="BN15" i="10"/>
  <c r="BM15" i="10"/>
  <c r="BN13" i="10"/>
  <c r="BM13" i="10"/>
  <c r="BN12" i="10"/>
  <c r="BM12" i="10"/>
  <c r="BN11" i="10"/>
  <c r="BM11" i="10"/>
  <c r="BN9" i="10"/>
  <c r="BM9" i="10"/>
  <c r="BN8" i="10"/>
  <c r="BM8" i="10"/>
  <c r="BN7" i="10"/>
  <c r="BP278" i="10"/>
  <c r="BO278" i="10"/>
  <c r="BL278" i="10"/>
  <c r="BK278" i="10"/>
  <c r="BJ278" i="10"/>
  <c r="BH278" i="10"/>
  <c r="BG278" i="10"/>
  <c r="BF278" i="10"/>
  <c r="BE278" i="10"/>
  <c r="BD278" i="10"/>
  <c r="BC278" i="10"/>
  <c r="BI277" i="10"/>
  <c r="BB277" i="10"/>
  <c r="BI276" i="10"/>
  <c r="BB276" i="10"/>
  <c r="BI275" i="10"/>
  <c r="BB275" i="10"/>
  <c r="BP274" i="10"/>
  <c r="BO274" i="10"/>
  <c r="BL274" i="10"/>
  <c r="BK274" i="10"/>
  <c r="BJ274" i="10"/>
  <c r="BH274" i="10"/>
  <c r="BG274" i="10"/>
  <c r="BF274" i="10"/>
  <c r="BE274" i="10"/>
  <c r="BD274" i="10"/>
  <c r="BC274" i="10"/>
  <c r="BI273" i="10"/>
  <c r="BB273" i="10"/>
  <c r="BI272" i="10"/>
  <c r="BB272" i="10"/>
  <c r="BI271" i="10"/>
  <c r="BB271" i="10"/>
  <c r="BP270" i="10"/>
  <c r="BO270" i="10"/>
  <c r="BL270" i="10"/>
  <c r="BK270" i="10"/>
  <c r="BJ270" i="10"/>
  <c r="BH270" i="10"/>
  <c r="BG270" i="10"/>
  <c r="BF270" i="10"/>
  <c r="BE270" i="10"/>
  <c r="BD270" i="10"/>
  <c r="BC270" i="10"/>
  <c r="BI269" i="10"/>
  <c r="BB269" i="10"/>
  <c r="BI268" i="10"/>
  <c r="BB268" i="10"/>
  <c r="BP267" i="10"/>
  <c r="BO267" i="10"/>
  <c r="BL267" i="10"/>
  <c r="BK267" i="10"/>
  <c r="BJ267" i="10"/>
  <c r="BH267" i="10"/>
  <c r="BG267" i="10"/>
  <c r="BF267" i="10"/>
  <c r="BE267" i="10"/>
  <c r="BD267" i="10"/>
  <c r="BC267" i="10"/>
  <c r="BI266" i="10"/>
  <c r="BB266" i="10"/>
  <c r="BI265" i="10"/>
  <c r="BB265" i="10"/>
  <c r="BP264" i="10"/>
  <c r="BO264" i="10"/>
  <c r="BL264" i="10"/>
  <c r="BK264" i="10"/>
  <c r="BJ264" i="10"/>
  <c r="BH264" i="10"/>
  <c r="BG264" i="10"/>
  <c r="BF264" i="10"/>
  <c r="BE264" i="10"/>
  <c r="BD264" i="10"/>
  <c r="BC264" i="10"/>
  <c r="BI263" i="10"/>
  <c r="BB263" i="10"/>
  <c r="BI262" i="10"/>
  <c r="BB262" i="10"/>
  <c r="BP261" i="10"/>
  <c r="BO261" i="10"/>
  <c r="BL261" i="10"/>
  <c r="BK261" i="10"/>
  <c r="BJ261" i="10"/>
  <c r="BH261" i="10"/>
  <c r="BG261" i="10"/>
  <c r="BF261" i="10"/>
  <c r="BE261" i="10"/>
  <c r="BD261" i="10"/>
  <c r="BC261" i="10"/>
  <c r="BI260" i="10"/>
  <c r="BB260" i="10"/>
  <c r="BS259" i="10"/>
  <c r="BI259" i="10"/>
  <c r="BB259" i="10"/>
  <c r="BI258" i="10"/>
  <c r="BB258" i="10"/>
  <c r="BP257" i="10"/>
  <c r="BO257" i="10"/>
  <c r="BL257" i="10"/>
  <c r="BK257" i="10"/>
  <c r="BJ257" i="10"/>
  <c r="BH257" i="10"/>
  <c r="BG257" i="10"/>
  <c r="BF257" i="10"/>
  <c r="BE257" i="10"/>
  <c r="BD257" i="10"/>
  <c r="BC257" i="10"/>
  <c r="BI256" i="10"/>
  <c r="BB256" i="10"/>
  <c r="BI255" i="10"/>
  <c r="BB255" i="10"/>
  <c r="BP254" i="10"/>
  <c r="BO254" i="10"/>
  <c r="BL254" i="10"/>
  <c r="BK254" i="10"/>
  <c r="BJ254" i="10"/>
  <c r="BH254" i="10"/>
  <c r="BG254" i="10"/>
  <c r="BF254" i="10"/>
  <c r="BE254" i="10"/>
  <c r="BD254" i="10"/>
  <c r="BC254" i="10"/>
  <c r="BI253" i="10"/>
  <c r="BB253" i="10"/>
  <c r="BI252" i="10"/>
  <c r="BB252" i="10"/>
  <c r="BI251" i="10"/>
  <c r="BB251" i="10"/>
  <c r="BP250" i="10"/>
  <c r="BO250" i="10"/>
  <c r="BL250" i="10"/>
  <c r="BK250" i="10"/>
  <c r="BJ250" i="10"/>
  <c r="BH250" i="10"/>
  <c r="BG250" i="10"/>
  <c r="BF250" i="10"/>
  <c r="BE250" i="10"/>
  <c r="BD250" i="10"/>
  <c r="BC250" i="10"/>
  <c r="BI249" i="10"/>
  <c r="BB249" i="10"/>
  <c r="BI248" i="10"/>
  <c r="BB248" i="10"/>
  <c r="BI247" i="10"/>
  <c r="BB247" i="10"/>
  <c r="BP246" i="10"/>
  <c r="BO246" i="10"/>
  <c r="BL246" i="10"/>
  <c r="BK246" i="10"/>
  <c r="BJ246" i="10"/>
  <c r="BH246" i="10"/>
  <c r="BG246" i="10"/>
  <c r="BF246" i="10"/>
  <c r="BE246" i="10"/>
  <c r="BD246" i="10"/>
  <c r="BC246" i="10"/>
  <c r="BI245" i="10"/>
  <c r="BB245" i="10"/>
  <c r="BI244" i="10"/>
  <c r="BB244" i="10"/>
  <c r="BI243" i="10"/>
  <c r="BB243" i="10"/>
  <c r="BP242" i="10"/>
  <c r="BO242" i="10"/>
  <c r="BL242" i="10"/>
  <c r="BK242" i="10"/>
  <c r="BJ242" i="10"/>
  <c r="BH242" i="10"/>
  <c r="BG242" i="10"/>
  <c r="BF242" i="10"/>
  <c r="BE242" i="10"/>
  <c r="BD242" i="10"/>
  <c r="BC242" i="10"/>
  <c r="BI241" i="10"/>
  <c r="BB241" i="10"/>
  <c r="BI240" i="10"/>
  <c r="BB240" i="10"/>
  <c r="BI239" i="10"/>
  <c r="BB239" i="10"/>
  <c r="BP238" i="10"/>
  <c r="BO238" i="10"/>
  <c r="BL238" i="10"/>
  <c r="BK238" i="10"/>
  <c r="BJ238" i="10"/>
  <c r="BH238" i="10"/>
  <c r="BG238" i="10"/>
  <c r="BF238" i="10"/>
  <c r="BE238" i="10"/>
  <c r="BD238" i="10"/>
  <c r="BC238" i="10"/>
  <c r="BI237" i="10"/>
  <c r="BB237" i="10"/>
  <c r="BI236" i="10"/>
  <c r="BB236" i="10"/>
  <c r="BI235" i="10"/>
  <c r="BB235" i="10"/>
  <c r="BP234" i="10"/>
  <c r="BO234" i="10"/>
  <c r="BL234" i="10"/>
  <c r="BK234" i="10"/>
  <c r="BJ234" i="10"/>
  <c r="BH234" i="10"/>
  <c r="BG234" i="10"/>
  <c r="BF234" i="10"/>
  <c r="BE234" i="10"/>
  <c r="BD234" i="10"/>
  <c r="BC234" i="10"/>
  <c r="BI233" i="10"/>
  <c r="BB233" i="10"/>
  <c r="BI232" i="10"/>
  <c r="BB232" i="10"/>
  <c r="BI231" i="10"/>
  <c r="BB231" i="10"/>
  <c r="BI230" i="10"/>
  <c r="BB230" i="10"/>
  <c r="BI229" i="10"/>
  <c r="BB229" i="10"/>
  <c r="BI228" i="10"/>
  <c r="BB228" i="10"/>
  <c r="BP227" i="10"/>
  <c r="BO227" i="10"/>
  <c r="BL227" i="10"/>
  <c r="BK227" i="10"/>
  <c r="BJ227" i="10"/>
  <c r="BH227" i="10"/>
  <c r="BG227" i="10"/>
  <c r="BF227" i="10"/>
  <c r="BE227" i="10"/>
  <c r="BD227" i="10"/>
  <c r="BC227" i="10"/>
  <c r="BI226" i="10"/>
  <c r="BB226" i="10"/>
  <c r="BI225" i="10"/>
  <c r="BB225" i="10"/>
  <c r="BI224" i="10"/>
  <c r="BB224" i="10"/>
  <c r="BI223" i="10"/>
  <c r="BB223" i="10"/>
  <c r="BI222" i="10"/>
  <c r="BB222" i="10"/>
  <c r="BI221" i="10"/>
  <c r="BB221" i="10"/>
  <c r="BI220" i="10"/>
  <c r="BB220" i="10"/>
  <c r="BP219" i="10"/>
  <c r="BO219" i="10"/>
  <c r="BL219" i="10"/>
  <c r="BK219" i="10"/>
  <c r="BJ219" i="10"/>
  <c r="BH219" i="10"/>
  <c r="BG219" i="10"/>
  <c r="BF219" i="10"/>
  <c r="BE219" i="10"/>
  <c r="BD219" i="10"/>
  <c r="BC219" i="10"/>
  <c r="BI218" i="10"/>
  <c r="BB218" i="10"/>
  <c r="BI217" i="10"/>
  <c r="BB217" i="10"/>
  <c r="BI216" i="10"/>
  <c r="BB216" i="10"/>
  <c r="BI215" i="10"/>
  <c r="BB215" i="10"/>
  <c r="BI214" i="10"/>
  <c r="BB214" i="10"/>
  <c r="BI213" i="10"/>
  <c r="BB213" i="10"/>
  <c r="BP212" i="10"/>
  <c r="BO212" i="10"/>
  <c r="BL212" i="10"/>
  <c r="BK212" i="10"/>
  <c r="BJ212" i="10"/>
  <c r="BH212" i="10"/>
  <c r="BG212" i="10"/>
  <c r="BF212" i="10"/>
  <c r="BE212" i="10"/>
  <c r="BD212" i="10"/>
  <c r="BC212" i="10"/>
  <c r="BI211" i="10"/>
  <c r="BB211" i="10"/>
  <c r="BI210" i="10"/>
  <c r="BB210" i="10"/>
  <c r="BI209" i="10"/>
  <c r="BB209" i="10"/>
  <c r="BI208" i="10"/>
  <c r="BB208" i="10"/>
  <c r="BI207" i="10"/>
  <c r="BB207" i="10"/>
  <c r="BI206" i="10"/>
  <c r="BB206" i="10"/>
  <c r="BP205" i="10"/>
  <c r="BO205" i="10"/>
  <c r="BL205" i="10"/>
  <c r="BK205" i="10"/>
  <c r="BJ205" i="10"/>
  <c r="BH205" i="10"/>
  <c r="BG205" i="10"/>
  <c r="BF205" i="10"/>
  <c r="BE205" i="10"/>
  <c r="BD205" i="10"/>
  <c r="BC205" i="10"/>
  <c r="BI204" i="10"/>
  <c r="BB204" i="10"/>
  <c r="BI203" i="10"/>
  <c r="BB203" i="10"/>
  <c r="BI202" i="10"/>
  <c r="BB202" i="10"/>
  <c r="BI201" i="10"/>
  <c r="BB201" i="10"/>
  <c r="BP200" i="10"/>
  <c r="BO200" i="10"/>
  <c r="BL200" i="10"/>
  <c r="BK200" i="10"/>
  <c r="BJ200" i="10"/>
  <c r="BH200" i="10"/>
  <c r="BG200" i="10"/>
  <c r="BF200" i="10"/>
  <c r="BE200" i="10"/>
  <c r="BD200" i="10"/>
  <c r="BC200" i="10"/>
  <c r="BI199" i="10"/>
  <c r="BB199" i="10"/>
  <c r="BI198" i="10"/>
  <c r="BB198" i="10"/>
  <c r="BI197" i="10"/>
  <c r="BB197" i="10"/>
  <c r="BP196" i="10"/>
  <c r="BO196" i="10"/>
  <c r="BL196" i="10"/>
  <c r="BK196" i="10"/>
  <c r="BJ196" i="10"/>
  <c r="BH196" i="10"/>
  <c r="BG196" i="10"/>
  <c r="BF196" i="10"/>
  <c r="BE196" i="10"/>
  <c r="BD196" i="10"/>
  <c r="BC196" i="10"/>
  <c r="BI195" i="10"/>
  <c r="BB195" i="10"/>
  <c r="BI194" i="10"/>
  <c r="BB194" i="10"/>
  <c r="BI193" i="10"/>
  <c r="BB193" i="10"/>
  <c r="BI192" i="10"/>
  <c r="BB192" i="10"/>
  <c r="BI191" i="10"/>
  <c r="BB191" i="10"/>
  <c r="BI190" i="10"/>
  <c r="BB190" i="10"/>
  <c r="BI189" i="10"/>
  <c r="BB189" i="10"/>
  <c r="BI188" i="10"/>
  <c r="BB188" i="10"/>
  <c r="BP187" i="10"/>
  <c r="BO187" i="10"/>
  <c r="BL187" i="10"/>
  <c r="BK187" i="10"/>
  <c r="BJ187" i="10"/>
  <c r="BH187" i="10"/>
  <c r="BG187" i="10"/>
  <c r="BF187" i="10"/>
  <c r="BE187" i="10"/>
  <c r="BD187" i="10"/>
  <c r="BC187" i="10"/>
  <c r="BI186" i="10"/>
  <c r="BB186" i="10"/>
  <c r="BI185" i="10"/>
  <c r="BB185" i="10"/>
  <c r="BI184" i="10"/>
  <c r="BB184" i="10"/>
  <c r="BI183" i="10"/>
  <c r="BB183" i="10"/>
  <c r="BI182" i="10"/>
  <c r="BB182" i="10"/>
  <c r="BI181" i="10"/>
  <c r="BB181" i="10"/>
  <c r="BI180" i="10"/>
  <c r="BB180" i="10"/>
  <c r="BI179" i="10"/>
  <c r="BB179" i="10"/>
  <c r="BI178" i="10"/>
  <c r="BB178" i="10"/>
  <c r="BI177" i="10"/>
  <c r="BB177" i="10"/>
  <c r="BP176" i="10"/>
  <c r="BO176" i="10"/>
  <c r="BL176" i="10"/>
  <c r="BK176" i="10"/>
  <c r="BJ176" i="10"/>
  <c r="BH176" i="10"/>
  <c r="BG176" i="10"/>
  <c r="BF176" i="10"/>
  <c r="BE176" i="10"/>
  <c r="BD176" i="10"/>
  <c r="BC176" i="10"/>
  <c r="BI175" i="10"/>
  <c r="BB175" i="10"/>
  <c r="BI174" i="10"/>
  <c r="BB174" i="10"/>
  <c r="BI173" i="10"/>
  <c r="BB173" i="10"/>
  <c r="BI172" i="10"/>
  <c r="BB172" i="10"/>
  <c r="BI171" i="10"/>
  <c r="BB171" i="10"/>
  <c r="BI170" i="10"/>
  <c r="BB170" i="10"/>
  <c r="BI169" i="10"/>
  <c r="BB169" i="10"/>
  <c r="BI168" i="10"/>
  <c r="BB168" i="10"/>
  <c r="BI167" i="10"/>
  <c r="BB167" i="10"/>
  <c r="BI166" i="10"/>
  <c r="BB166" i="10"/>
  <c r="BP165" i="10"/>
  <c r="BO165" i="10"/>
  <c r="BL165" i="10"/>
  <c r="BK165" i="10"/>
  <c r="BJ165" i="10"/>
  <c r="BH165" i="10"/>
  <c r="BG165" i="10"/>
  <c r="BF165" i="10"/>
  <c r="BE165" i="10"/>
  <c r="BD165" i="10"/>
  <c r="BC165" i="10"/>
  <c r="BI164" i="10"/>
  <c r="BB164" i="10"/>
  <c r="BI163" i="10"/>
  <c r="BB163" i="10"/>
  <c r="BI162" i="10"/>
  <c r="BB162" i="10"/>
  <c r="BI161" i="10"/>
  <c r="BB161" i="10"/>
  <c r="BI160" i="10"/>
  <c r="BB160" i="10"/>
  <c r="BP159" i="10"/>
  <c r="BO159" i="10"/>
  <c r="BL159" i="10"/>
  <c r="BK159" i="10"/>
  <c r="BJ159" i="10"/>
  <c r="BH159" i="10"/>
  <c r="BG159" i="10"/>
  <c r="BF159" i="10"/>
  <c r="BE159" i="10"/>
  <c r="BD159" i="10"/>
  <c r="BC159" i="10"/>
  <c r="BI158" i="10"/>
  <c r="BB158" i="10"/>
  <c r="BI157" i="10"/>
  <c r="BB157" i="10"/>
  <c r="BI156" i="10"/>
  <c r="BB156" i="10"/>
  <c r="BI155" i="10"/>
  <c r="BB155" i="10"/>
  <c r="BI154" i="10"/>
  <c r="BB154" i="10"/>
  <c r="BI153" i="10"/>
  <c r="BB153" i="10"/>
  <c r="BP152" i="10"/>
  <c r="BO152" i="10"/>
  <c r="BL152" i="10"/>
  <c r="BK152" i="10"/>
  <c r="BJ152" i="10"/>
  <c r="BH152" i="10"/>
  <c r="BG152" i="10"/>
  <c r="BF152" i="10"/>
  <c r="BE152" i="10"/>
  <c r="BD152" i="10"/>
  <c r="BC152" i="10"/>
  <c r="BI151" i="10"/>
  <c r="BB151" i="10"/>
  <c r="BI150" i="10"/>
  <c r="BB150" i="10"/>
  <c r="BI149" i="10"/>
  <c r="BB149" i="10"/>
  <c r="BI148" i="10"/>
  <c r="BB148" i="10"/>
  <c r="BK147" i="10"/>
  <c r="BI147" i="10"/>
  <c r="BB147" i="10"/>
  <c r="BP146" i="10"/>
  <c r="BO146" i="10"/>
  <c r="BL146" i="10"/>
  <c r="BK146" i="10"/>
  <c r="BJ146" i="10"/>
  <c r="BH146" i="10"/>
  <c r="BG146" i="10"/>
  <c r="BF146" i="10"/>
  <c r="BE146" i="10"/>
  <c r="BD146" i="10"/>
  <c r="BC146" i="10"/>
  <c r="BI145" i="10"/>
  <c r="BB145" i="10"/>
  <c r="BI144" i="10"/>
  <c r="BB144" i="10"/>
  <c r="BI143" i="10"/>
  <c r="BB143" i="10"/>
  <c r="BI142" i="10"/>
  <c r="BB142" i="10"/>
  <c r="BI141" i="10"/>
  <c r="BB141" i="10"/>
  <c r="BP140" i="10"/>
  <c r="BO140" i="10"/>
  <c r="BL140" i="10"/>
  <c r="BK140" i="10"/>
  <c r="BJ140" i="10"/>
  <c r="BH140" i="10"/>
  <c r="BG140" i="10"/>
  <c r="BF140" i="10"/>
  <c r="BE140" i="10"/>
  <c r="BD140" i="10"/>
  <c r="BC140" i="10"/>
  <c r="BI139" i="10"/>
  <c r="BB139" i="10"/>
  <c r="BI138" i="10"/>
  <c r="BB138" i="10"/>
  <c r="BP137" i="10"/>
  <c r="BO137" i="10"/>
  <c r="BL137" i="10"/>
  <c r="BK137" i="10"/>
  <c r="BJ137" i="10"/>
  <c r="BH137" i="10"/>
  <c r="BG137" i="10"/>
  <c r="BF137" i="10"/>
  <c r="BE137" i="10"/>
  <c r="BD137" i="10"/>
  <c r="BC137" i="10"/>
  <c r="BI136" i="10"/>
  <c r="BB136" i="10"/>
  <c r="BI135" i="10"/>
  <c r="BB135" i="10"/>
  <c r="BI134" i="10"/>
  <c r="BB134" i="10"/>
  <c r="BP133" i="10"/>
  <c r="BO133" i="10"/>
  <c r="BL133" i="10"/>
  <c r="BK133" i="10"/>
  <c r="BJ133" i="10"/>
  <c r="BH133" i="10"/>
  <c r="BG133" i="10"/>
  <c r="BF133" i="10"/>
  <c r="BE133" i="10"/>
  <c r="BD133" i="10"/>
  <c r="BC133" i="10"/>
  <c r="BI132" i="10"/>
  <c r="BB132" i="10"/>
  <c r="BI131" i="10"/>
  <c r="BB131" i="10"/>
  <c r="BP130" i="10"/>
  <c r="BO130" i="10"/>
  <c r="BL130" i="10"/>
  <c r="BK130" i="10"/>
  <c r="BJ130" i="10"/>
  <c r="BH130" i="10"/>
  <c r="BG130" i="10"/>
  <c r="BF130" i="10"/>
  <c r="BE130" i="10"/>
  <c r="BD130" i="10"/>
  <c r="BC130" i="10"/>
  <c r="BI129" i="10"/>
  <c r="BB129" i="10"/>
  <c r="BI128" i="10"/>
  <c r="BB128" i="10"/>
  <c r="BP127" i="10"/>
  <c r="BO127" i="10"/>
  <c r="BL127" i="10"/>
  <c r="BK127" i="10"/>
  <c r="BJ127" i="10"/>
  <c r="BH127" i="10"/>
  <c r="BG127" i="10"/>
  <c r="BF127" i="10"/>
  <c r="BE127" i="10"/>
  <c r="BD127" i="10"/>
  <c r="BC127" i="10"/>
  <c r="BI126" i="10"/>
  <c r="BB126" i="10"/>
  <c r="BI125" i="10"/>
  <c r="BB125" i="10"/>
  <c r="BS124" i="10"/>
  <c r="BI124" i="10"/>
  <c r="BB124" i="10"/>
  <c r="BI123" i="10"/>
  <c r="BB123" i="10"/>
  <c r="BP122" i="10"/>
  <c r="BO122" i="10"/>
  <c r="BL122" i="10"/>
  <c r="BK122" i="10"/>
  <c r="BJ122" i="10"/>
  <c r="BH122" i="10"/>
  <c r="BG122" i="10"/>
  <c r="BF122" i="10"/>
  <c r="BE122" i="10"/>
  <c r="BD122" i="10"/>
  <c r="BC122" i="10"/>
  <c r="BI121" i="10"/>
  <c r="BB121" i="10"/>
  <c r="BI120" i="10"/>
  <c r="BB120" i="10"/>
  <c r="BI119" i="10"/>
  <c r="BB119" i="10"/>
  <c r="BI118" i="10"/>
  <c r="BB118" i="10"/>
  <c r="BP117" i="10"/>
  <c r="BO117" i="10"/>
  <c r="BL117" i="10"/>
  <c r="BK117" i="10"/>
  <c r="BJ117" i="10"/>
  <c r="BH117" i="10"/>
  <c r="BG117" i="10"/>
  <c r="BF117" i="10"/>
  <c r="BE117" i="10"/>
  <c r="BD117" i="10"/>
  <c r="BC117" i="10"/>
  <c r="BI116" i="10"/>
  <c r="BB116" i="10"/>
  <c r="BI115" i="10"/>
  <c r="BB115" i="10"/>
  <c r="BI114" i="10"/>
  <c r="BB114" i="10"/>
  <c r="BI113" i="10"/>
  <c r="BB113" i="10"/>
  <c r="BP112" i="10"/>
  <c r="BO112" i="10"/>
  <c r="BL112" i="10"/>
  <c r="BK112" i="10"/>
  <c r="BJ112" i="10"/>
  <c r="BH112" i="10"/>
  <c r="BG112" i="10"/>
  <c r="BF112" i="10"/>
  <c r="BE112" i="10"/>
  <c r="BD112" i="10"/>
  <c r="BC112" i="10"/>
  <c r="BI111" i="10"/>
  <c r="BB111" i="10"/>
  <c r="BI110" i="10"/>
  <c r="BB110" i="10"/>
  <c r="BI109" i="10"/>
  <c r="BB109" i="10"/>
  <c r="BI108" i="10"/>
  <c r="BB108" i="10"/>
  <c r="BP107" i="10"/>
  <c r="BO107" i="10"/>
  <c r="BL107" i="10"/>
  <c r="BK107" i="10"/>
  <c r="BJ107" i="10"/>
  <c r="BH107" i="10"/>
  <c r="BG107" i="10"/>
  <c r="BF107" i="10"/>
  <c r="BE107" i="10"/>
  <c r="BD107" i="10"/>
  <c r="BC107" i="10"/>
  <c r="BI106" i="10"/>
  <c r="BB106" i="10"/>
  <c r="BI105" i="10"/>
  <c r="BB105" i="10"/>
  <c r="BI104" i="10"/>
  <c r="BB104" i="10"/>
  <c r="BI103" i="10"/>
  <c r="BB103" i="10"/>
  <c r="BP102" i="10"/>
  <c r="BO102" i="10"/>
  <c r="BL102" i="10"/>
  <c r="BK102" i="10"/>
  <c r="BJ102" i="10"/>
  <c r="BH102" i="10"/>
  <c r="BG102" i="10"/>
  <c r="BE102" i="10"/>
  <c r="BD102" i="10"/>
  <c r="BC102" i="10"/>
  <c r="BI101" i="10"/>
  <c r="BB101" i="10"/>
  <c r="BI100" i="10"/>
  <c r="BB100" i="10"/>
  <c r="BI99" i="10"/>
  <c r="BB99" i="10"/>
  <c r="BI98" i="10"/>
  <c r="BB98" i="10"/>
  <c r="BI97" i="10"/>
  <c r="BB97" i="10"/>
  <c r="BI96" i="10"/>
  <c r="BB96" i="10"/>
  <c r="BS95" i="10"/>
  <c r="BI95" i="10"/>
  <c r="BB95" i="10"/>
  <c r="BI94" i="10"/>
  <c r="BF94" i="10"/>
  <c r="BP93" i="10"/>
  <c r="BO93" i="10"/>
  <c r="BL93" i="10"/>
  <c r="BK93" i="10"/>
  <c r="BJ93" i="10"/>
  <c r="BH93" i="10"/>
  <c r="BG93" i="10"/>
  <c r="BF93" i="10"/>
  <c r="BE93" i="10"/>
  <c r="BD93" i="10"/>
  <c r="BC93" i="10"/>
  <c r="BI92" i="10"/>
  <c r="BB92" i="10"/>
  <c r="BI91" i="10"/>
  <c r="BB91" i="10"/>
  <c r="BI90" i="10"/>
  <c r="BB90" i="10"/>
  <c r="BI89" i="10"/>
  <c r="BB89" i="10"/>
  <c r="BP88" i="10"/>
  <c r="BO88" i="10"/>
  <c r="BL88" i="10"/>
  <c r="BK88" i="10"/>
  <c r="BJ88" i="10"/>
  <c r="BH88" i="10"/>
  <c r="BG88" i="10"/>
  <c r="BF88" i="10"/>
  <c r="BE88" i="10"/>
  <c r="BD88" i="10"/>
  <c r="BC88" i="10"/>
  <c r="BI87" i="10"/>
  <c r="BB87" i="10"/>
  <c r="BI86" i="10"/>
  <c r="BB86" i="10"/>
  <c r="BI85" i="10"/>
  <c r="BB85" i="10"/>
  <c r="BI84" i="10"/>
  <c r="BB84" i="10"/>
  <c r="BP83" i="10"/>
  <c r="BO83" i="10"/>
  <c r="BL83" i="10"/>
  <c r="BK83" i="10"/>
  <c r="BJ83" i="10"/>
  <c r="BH83" i="10"/>
  <c r="BG83" i="10"/>
  <c r="BF83" i="10"/>
  <c r="BE83" i="10"/>
  <c r="BD83" i="10"/>
  <c r="BC83" i="10"/>
  <c r="BI82" i="10"/>
  <c r="BB82" i="10"/>
  <c r="BI81" i="10"/>
  <c r="BB81" i="10"/>
  <c r="BI80" i="10"/>
  <c r="BB80" i="10"/>
  <c r="BP79" i="10"/>
  <c r="BO79" i="10"/>
  <c r="BL79" i="10"/>
  <c r="BK79" i="10"/>
  <c r="BJ79" i="10"/>
  <c r="BH79" i="10"/>
  <c r="BG79" i="10"/>
  <c r="BF79" i="10"/>
  <c r="BE79" i="10"/>
  <c r="BD79" i="10"/>
  <c r="BC79" i="10"/>
  <c r="BI78" i="10"/>
  <c r="BB78" i="10"/>
  <c r="BI77" i="10"/>
  <c r="BB77" i="10"/>
  <c r="BI76" i="10"/>
  <c r="BB76" i="10"/>
  <c r="BI75" i="10"/>
  <c r="BB75" i="10"/>
  <c r="BP74" i="10"/>
  <c r="BO74" i="10"/>
  <c r="BL74" i="10"/>
  <c r="BK74" i="10"/>
  <c r="BJ74" i="10"/>
  <c r="BH74" i="10"/>
  <c r="BG74" i="10"/>
  <c r="BF74" i="10"/>
  <c r="BE74" i="10"/>
  <c r="BD74" i="10"/>
  <c r="BC74" i="10"/>
  <c r="BI73" i="10"/>
  <c r="BB73" i="10"/>
  <c r="BI72" i="10"/>
  <c r="BB72" i="10"/>
  <c r="BI71" i="10"/>
  <c r="BB71" i="10"/>
  <c r="BI70" i="10"/>
  <c r="BB70" i="10"/>
  <c r="BP69" i="10"/>
  <c r="BO69" i="10"/>
  <c r="BL69" i="10"/>
  <c r="BK69" i="10"/>
  <c r="BJ69" i="10"/>
  <c r="BH69" i="10"/>
  <c r="BG69" i="10"/>
  <c r="BF69" i="10"/>
  <c r="BE69" i="10"/>
  <c r="BD69" i="10"/>
  <c r="BC69" i="10"/>
  <c r="BI68" i="10"/>
  <c r="BB68" i="10"/>
  <c r="BI67" i="10"/>
  <c r="BB67" i="10"/>
  <c r="BP66" i="10"/>
  <c r="BO66" i="10"/>
  <c r="BL66" i="10"/>
  <c r="BK66" i="10"/>
  <c r="BJ66" i="10"/>
  <c r="BH66" i="10"/>
  <c r="BG66" i="10"/>
  <c r="BF66" i="10"/>
  <c r="BE66" i="10"/>
  <c r="BD66" i="10"/>
  <c r="BC66" i="10"/>
  <c r="BI65" i="10"/>
  <c r="BB65" i="10"/>
  <c r="BS64" i="10"/>
  <c r="BI64" i="10"/>
  <c r="BB64" i="10"/>
  <c r="BI63" i="10"/>
  <c r="BB63" i="10"/>
  <c r="BP62" i="10"/>
  <c r="BO62" i="10"/>
  <c r="BL62" i="10"/>
  <c r="BK62" i="10"/>
  <c r="BJ62" i="10"/>
  <c r="BH62" i="10"/>
  <c r="BG62" i="10"/>
  <c r="BF62" i="10"/>
  <c r="BE62" i="10"/>
  <c r="BD62" i="10"/>
  <c r="BC62" i="10"/>
  <c r="BI61" i="10"/>
  <c r="BB61" i="10"/>
  <c r="BI60" i="10"/>
  <c r="BB60" i="10"/>
  <c r="BP59" i="10"/>
  <c r="BO59" i="10"/>
  <c r="BL59" i="10"/>
  <c r="BK59" i="10"/>
  <c r="BJ59" i="10"/>
  <c r="BH59" i="10"/>
  <c r="BG59" i="10"/>
  <c r="BF59" i="10"/>
  <c r="BE59" i="10"/>
  <c r="BD59" i="10"/>
  <c r="BC59" i="10"/>
  <c r="BI58" i="10"/>
  <c r="BB58" i="10"/>
  <c r="BI57" i="10"/>
  <c r="BB57" i="10"/>
  <c r="BI56" i="10"/>
  <c r="BB56" i="10"/>
  <c r="BI55" i="10"/>
  <c r="BB55" i="10"/>
  <c r="BP54" i="10"/>
  <c r="BO54" i="10"/>
  <c r="BL54" i="10"/>
  <c r="BK54" i="10"/>
  <c r="BJ54" i="10"/>
  <c r="BH54" i="10"/>
  <c r="BG54" i="10"/>
  <c r="BF54" i="10"/>
  <c r="BE54" i="10"/>
  <c r="BD54" i="10"/>
  <c r="BC54" i="10"/>
  <c r="BI53" i="10"/>
  <c r="BB53" i="10"/>
  <c r="BI52" i="10"/>
  <c r="BB52" i="10"/>
  <c r="BP51" i="10"/>
  <c r="BO51" i="10"/>
  <c r="BL51" i="10"/>
  <c r="BK51" i="10"/>
  <c r="BJ51" i="10"/>
  <c r="BH51" i="10"/>
  <c r="BG51" i="10"/>
  <c r="BF51" i="10"/>
  <c r="BE51" i="10"/>
  <c r="BD51" i="10"/>
  <c r="BC51" i="10"/>
  <c r="BI50" i="10"/>
  <c r="BB50" i="10"/>
  <c r="BI49" i="10"/>
  <c r="BB49" i="10"/>
  <c r="BI48" i="10"/>
  <c r="BB48" i="10"/>
  <c r="BP47" i="10"/>
  <c r="BO47" i="10"/>
  <c r="BL47" i="10"/>
  <c r="BK47" i="10"/>
  <c r="BJ47" i="10"/>
  <c r="BH47" i="10"/>
  <c r="BG47" i="10"/>
  <c r="BF47" i="10"/>
  <c r="BE47" i="10"/>
  <c r="BD47" i="10"/>
  <c r="BC47" i="10"/>
  <c r="BI46" i="10"/>
  <c r="BB46" i="10"/>
  <c r="BI45" i="10"/>
  <c r="BB45" i="10"/>
  <c r="BP44" i="10"/>
  <c r="BO44" i="10"/>
  <c r="BL44" i="10"/>
  <c r="BK44" i="10"/>
  <c r="BJ44" i="10"/>
  <c r="BH44" i="10"/>
  <c r="BG44" i="10"/>
  <c r="BF44" i="10"/>
  <c r="BE44" i="10"/>
  <c r="BD44" i="10"/>
  <c r="BC44" i="10"/>
  <c r="BI43" i="10"/>
  <c r="BB43" i="10"/>
  <c r="BI42" i="10"/>
  <c r="BB42" i="10"/>
  <c r="BP41" i="10"/>
  <c r="BO41" i="10"/>
  <c r="BL41" i="10"/>
  <c r="BK41" i="10"/>
  <c r="BJ41" i="10"/>
  <c r="BH41" i="10"/>
  <c r="BG41" i="10"/>
  <c r="BF41" i="10"/>
  <c r="BE41" i="10"/>
  <c r="BD41" i="10"/>
  <c r="BC41" i="10"/>
  <c r="BI40" i="10"/>
  <c r="BB40" i="10"/>
  <c r="BS39" i="10"/>
  <c r="BI39" i="10"/>
  <c r="BB39" i="10"/>
  <c r="BI38" i="10"/>
  <c r="BB38" i="10"/>
  <c r="BP37" i="10"/>
  <c r="BO37" i="10"/>
  <c r="BL37" i="10"/>
  <c r="BK37" i="10"/>
  <c r="BJ37" i="10"/>
  <c r="BH37" i="10"/>
  <c r="BG37" i="10"/>
  <c r="BF37" i="10"/>
  <c r="BE37" i="10"/>
  <c r="BD37" i="10"/>
  <c r="BC37" i="10"/>
  <c r="BI36" i="10"/>
  <c r="BB36" i="10"/>
  <c r="BI35" i="10"/>
  <c r="BB35" i="10"/>
  <c r="BP34" i="10"/>
  <c r="BO34" i="10"/>
  <c r="BL34" i="10"/>
  <c r="BK34" i="10"/>
  <c r="BJ34" i="10"/>
  <c r="BH34" i="10"/>
  <c r="BG34" i="10"/>
  <c r="BF34" i="10"/>
  <c r="BE34" i="10"/>
  <c r="BD34" i="10"/>
  <c r="BC34" i="10"/>
  <c r="BI33" i="10"/>
  <c r="BB33" i="10"/>
  <c r="BI32" i="10"/>
  <c r="BB32" i="10"/>
  <c r="BI31" i="10"/>
  <c r="BB31" i="10"/>
  <c r="BP30" i="10"/>
  <c r="BO30" i="10"/>
  <c r="BL30" i="10"/>
  <c r="BK30" i="10"/>
  <c r="BJ30" i="10"/>
  <c r="BH30" i="10"/>
  <c r="BG30" i="10"/>
  <c r="BF30" i="10"/>
  <c r="BE30" i="10"/>
  <c r="BD30" i="10"/>
  <c r="BC30" i="10"/>
  <c r="BI29" i="10"/>
  <c r="BB29" i="10"/>
  <c r="BI28" i="10"/>
  <c r="BB28" i="10"/>
  <c r="BI27" i="10"/>
  <c r="BB27" i="10"/>
  <c r="BP26" i="10"/>
  <c r="BO26" i="10"/>
  <c r="BL26" i="10"/>
  <c r="BK26" i="10"/>
  <c r="BJ26" i="10"/>
  <c r="BH26" i="10"/>
  <c r="BG26" i="10"/>
  <c r="BF26" i="10"/>
  <c r="BE26" i="10"/>
  <c r="BD26" i="10"/>
  <c r="BC26" i="10"/>
  <c r="BI25" i="10"/>
  <c r="BB25" i="10"/>
  <c r="BI24" i="10"/>
  <c r="BB24" i="10"/>
  <c r="BP23" i="10"/>
  <c r="BO23" i="10"/>
  <c r="BL23" i="10"/>
  <c r="BK23" i="10"/>
  <c r="BJ23" i="10"/>
  <c r="BH23" i="10"/>
  <c r="BG23" i="10"/>
  <c r="BF23" i="10"/>
  <c r="BE23" i="10"/>
  <c r="BD23" i="10"/>
  <c r="BC23" i="10"/>
  <c r="BI22" i="10"/>
  <c r="BB22" i="10"/>
  <c r="BI21" i="10"/>
  <c r="BB21" i="10"/>
  <c r="BP20" i="10"/>
  <c r="BO20" i="10"/>
  <c r="BL20" i="10"/>
  <c r="BK20" i="10"/>
  <c r="BJ20" i="10"/>
  <c r="BH20" i="10"/>
  <c r="BG20" i="10"/>
  <c r="BF20" i="10"/>
  <c r="BE20" i="10"/>
  <c r="BD20" i="10"/>
  <c r="BC20" i="10"/>
  <c r="BI19" i="10"/>
  <c r="BB19" i="10"/>
  <c r="BI18" i="10"/>
  <c r="BB18" i="10"/>
  <c r="BP17" i="10"/>
  <c r="BO17" i="10"/>
  <c r="BL17" i="10"/>
  <c r="BK17" i="10"/>
  <c r="BJ17" i="10"/>
  <c r="BH17" i="10"/>
  <c r="BG17" i="10"/>
  <c r="BF17" i="10"/>
  <c r="BE17" i="10"/>
  <c r="BD17" i="10"/>
  <c r="BC17" i="10"/>
  <c r="BI16" i="10"/>
  <c r="BB16" i="10"/>
  <c r="BI15" i="10"/>
  <c r="BB15" i="10"/>
  <c r="BP14" i="10"/>
  <c r="BO14" i="10"/>
  <c r="BL14" i="10"/>
  <c r="BK14" i="10"/>
  <c r="BJ14" i="10"/>
  <c r="BH14" i="10"/>
  <c r="BG14" i="10"/>
  <c r="BF14" i="10"/>
  <c r="BE14" i="10"/>
  <c r="BD14" i="10"/>
  <c r="BC14" i="10"/>
  <c r="BI13" i="10"/>
  <c r="BB13" i="10"/>
  <c r="BI12" i="10"/>
  <c r="BB12" i="10"/>
  <c r="BI11" i="10"/>
  <c r="BB11" i="10"/>
  <c r="BP10" i="10"/>
  <c r="BO10" i="10"/>
  <c r="BL10" i="10"/>
  <c r="BK10" i="10"/>
  <c r="BJ10" i="10"/>
  <c r="BH10" i="10"/>
  <c r="BG10" i="10"/>
  <c r="BF10" i="10"/>
  <c r="BE10" i="10"/>
  <c r="BD10" i="10"/>
  <c r="BC10" i="10"/>
  <c r="BI9" i="10"/>
  <c r="BB9" i="10"/>
  <c r="BI8" i="10"/>
  <c r="BB8" i="10"/>
  <c r="BI7" i="10"/>
  <c r="BB7" i="10"/>
  <c r="AZ277" i="10"/>
  <c r="AY277" i="10"/>
  <c r="AZ276" i="10"/>
  <c r="AY276" i="10"/>
  <c r="AZ275" i="10"/>
  <c r="AW275" i="10" s="1"/>
  <c r="AY275" i="10"/>
  <c r="AZ273" i="10"/>
  <c r="AY273" i="10"/>
  <c r="AZ272" i="10"/>
  <c r="AY272" i="10"/>
  <c r="AZ271" i="10"/>
  <c r="AW271" i="10" s="1"/>
  <c r="AY271" i="10"/>
  <c r="AZ269" i="10"/>
  <c r="AY269" i="10"/>
  <c r="AZ268" i="10"/>
  <c r="AY268" i="10"/>
  <c r="AZ266" i="10"/>
  <c r="AY266" i="10"/>
  <c r="AZ265" i="10"/>
  <c r="AW265" i="10" s="1"/>
  <c r="AY265" i="10"/>
  <c r="AV265" i="10" s="1"/>
  <c r="AZ263" i="10"/>
  <c r="AY263" i="10"/>
  <c r="AZ262" i="10"/>
  <c r="AW262" i="10" s="1"/>
  <c r="AY262" i="10"/>
  <c r="AZ260" i="10"/>
  <c r="AW260" i="10" s="1"/>
  <c r="AY260" i="10"/>
  <c r="AZ259" i="10"/>
  <c r="AY259" i="10"/>
  <c r="AZ258" i="10"/>
  <c r="AW258" i="10" s="1"/>
  <c r="AY258" i="10"/>
  <c r="AZ256" i="10"/>
  <c r="AY256" i="10"/>
  <c r="AZ255" i="10"/>
  <c r="AY255" i="10"/>
  <c r="AZ253" i="10"/>
  <c r="AW253" i="10" s="1"/>
  <c r="AY253" i="10"/>
  <c r="AZ252" i="10"/>
  <c r="AY252" i="10"/>
  <c r="AZ251" i="10"/>
  <c r="AY251" i="10"/>
  <c r="AZ249" i="10"/>
  <c r="AW249" i="10" s="1"/>
  <c r="AY249" i="10"/>
  <c r="AZ248" i="10"/>
  <c r="AY248" i="10"/>
  <c r="AZ247" i="10"/>
  <c r="AW247" i="10" s="1"/>
  <c r="AY247" i="10"/>
  <c r="AZ245" i="10"/>
  <c r="AW245" i="10" s="1"/>
  <c r="AY245" i="10"/>
  <c r="AZ244" i="10"/>
  <c r="AY244" i="10"/>
  <c r="AZ243" i="10"/>
  <c r="AY243" i="10"/>
  <c r="AZ241" i="10"/>
  <c r="AW241" i="10" s="1"/>
  <c r="AY241" i="10"/>
  <c r="AZ240" i="10"/>
  <c r="AY240" i="10"/>
  <c r="AZ239" i="10"/>
  <c r="AW239" i="10" s="1"/>
  <c r="AY239" i="10"/>
  <c r="AZ237" i="10"/>
  <c r="AW237" i="10" s="1"/>
  <c r="AY237" i="10"/>
  <c r="AZ236" i="10"/>
  <c r="AY236" i="10"/>
  <c r="AZ235" i="10"/>
  <c r="AY235" i="10"/>
  <c r="AZ233" i="10"/>
  <c r="AW233" i="10" s="1"/>
  <c r="AY233" i="10"/>
  <c r="AZ232" i="10"/>
  <c r="AY232" i="10"/>
  <c r="AV232" i="10" s="1"/>
  <c r="AZ231" i="10"/>
  <c r="AY231" i="10"/>
  <c r="AZ230" i="10"/>
  <c r="AY230" i="10"/>
  <c r="AZ229" i="10"/>
  <c r="AW229" i="10" s="1"/>
  <c r="AY229" i="10"/>
  <c r="AZ228" i="10"/>
  <c r="AY228" i="10"/>
  <c r="AZ226" i="10"/>
  <c r="AW226" i="10" s="1"/>
  <c r="AY226" i="10"/>
  <c r="AZ225" i="10"/>
  <c r="AY225" i="10"/>
  <c r="AV225" i="10" s="1"/>
  <c r="AZ224" i="10"/>
  <c r="AY224" i="10"/>
  <c r="AZ223" i="10"/>
  <c r="AY223" i="10"/>
  <c r="AZ222" i="10"/>
  <c r="AW222" i="10" s="1"/>
  <c r="AY222" i="10"/>
  <c r="AZ221" i="10"/>
  <c r="AY221" i="10"/>
  <c r="AZ220" i="10"/>
  <c r="AW220" i="10" s="1"/>
  <c r="AY220" i="10"/>
  <c r="AV220" i="10" s="1"/>
  <c r="AZ218" i="10"/>
  <c r="AW218" i="10" s="1"/>
  <c r="AY218" i="10"/>
  <c r="AZ217" i="10"/>
  <c r="AY217" i="10"/>
  <c r="AV217" i="10" s="1"/>
  <c r="AZ216" i="10"/>
  <c r="AW216" i="10" s="1"/>
  <c r="AY216" i="10"/>
  <c r="AZ215" i="10"/>
  <c r="AY215" i="10"/>
  <c r="AZ214" i="10"/>
  <c r="AY214" i="10"/>
  <c r="AV214" i="10" s="1"/>
  <c r="AZ213" i="10"/>
  <c r="AW213" i="10" s="1"/>
  <c r="AY213" i="10"/>
  <c r="AV213" i="10" s="1"/>
  <c r="AZ211" i="10"/>
  <c r="AW211" i="10" s="1"/>
  <c r="AY211" i="10"/>
  <c r="AZ210" i="10"/>
  <c r="AY210" i="10"/>
  <c r="AV210" i="10" s="1"/>
  <c r="AZ209" i="10"/>
  <c r="AY209" i="10"/>
  <c r="AZ208" i="10"/>
  <c r="AW208" i="10" s="1"/>
  <c r="AY208" i="10"/>
  <c r="AZ207" i="10"/>
  <c r="AY207" i="10"/>
  <c r="AZ206" i="10"/>
  <c r="AW206" i="10" s="1"/>
  <c r="AY206" i="10"/>
  <c r="AV206" i="10" s="1"/>
  <c r="AZ204" i="10"/>
  <c r="AW204" i="10" s="1"/>
  <c r="AY204" i="10"/>
  <c r="AZ203" i="10"/>
  <c r="AY203" i="10"/>
  <c r="AZ202" i="10"/>
  <c r="AW202" i="10" s="1"/>
  <c r="AY202" i="10"/>
  <c r="AV202" i="10" s="1"/>
  <c r="AZ201" i="10"/>
  <c r="AW201" i="10" s="1"/>
  <c r="AY201" i="10"/>
  <c r="AZ199" i="10"/>
  <c r="AY199" i="10"/>
  <c r="AZ198" i="10"/>
  <c r="AW198" i="10" s="1"/>
  <c r="AY198" i="10"/>
  <c r="AV198" i="10" s="1"/>
  <c r="AZ197" i="10"/>
  <c r="AW197" i="10" s="1"/>
  <c r="AY197" i="10"/>
  <c r="AZ195" i="10"/>
  <c r="AY195" i="10"/>
  <c r="AZ194" i="10"/>
  <c r="AW194" i="10" s="1"/>
  <c r="AY194" i="10"/>
  <c r="AZ193" i="10"/>
  <c r="AY193" i="10"/>
  <c r="AV193" i="10" s="1"/>
  <c r="AZ192" i="10"/>
  <c r="AY192" i="10"/>
  <c r="AZ191" i="10"/>
  <c r="AW191" i="10" s="1"/>
  <c r="AY191" i="10"/>
  <c r="AZ190" i="10"/>
  <c r="AY190" i="10"/>
  <c r="AZ189" i="10"/>
  <c r="AY189" i="10"/>
  <c r="AZ188" i="10"/>
  <c r="AW188" i="10" s="1"/>
  <c r="AY188" i="10"/>
  <c r="AZ186" i="10"/>
  <c r="AW186" i="10" s="1"/>
  <c r="AY186" i="10"/>
  <c r="AZ185" i="10"/>
  <c r="AY185" i="10"/>
  <c r="AZ184" i="10"/>
  <c r="AY184" i="10"/>
  <c r="AV184" i="10" s="1"/>
  <c r="AZ183" i="10"/>
  <c r="AY183" i="10"/>
  <c r="AV183" i="10" s="1"/>
  <c r="AZ182" i="10"/>
  <c r="AY182" i="10"/>
  <c r="AZ181" i="10"/>
  <c r="AY181" i="10"/>
  <c r="AZ180" i="10"/>
  <c r="AW180" i="10" s="1"/>
  <c r="AY180" i="10"/>
  <c r="AZ179" i="10"/>
  <c r="AY179" i="10"/>
  <c r="AZ178" i="10"/>
  <c r="AW178" i="10" s="1"/>
  <c r="AY178" i="10"/>
  <c r="AV178" i="10" s="1"/>
  <c r="AZ177" i="10"/>
  <c r="AW177" i="10" s="1"/>
  <c r="AY177" i="10"/>
  <c r="AZ175" i="10"/>
  <c r="AY175" i="10"/>
  <c r="AZ174" i="10"/>
  <c r="AW174" i="10" s="1"/>
  <c r="AY174" i="10"/>
  <c r="AZ173" i="10"/>
  <c r="AY173" i="10"/>
  <c r="AV173" i="10" s="1"/>
  <c r="AZ172" i="10"/>
  <c r="AY172" i="10"/>
  <c r="AV172" i="10" s="1"/>
  <c r="AZ171" i="10"/>
  <c r="AW171" i="10" s="1"/>
  <c r="AY171" i="10"/>
  <c r="AZ170" i="10"/>
  <c r="AY170" i="10"/>
  <c r="AZ169" i="10"/>
  <c r="AY169" i="10"/>
  <c r="AZ168" i="10"/>
  <c r="AW168" i="10" s="1"/>
  <c r="AY168" i="10"/>
  <c r="AV168" i="10" s="1"/>
  <c r="AZ167" i="10"/>
  <c r="AW167" i="10" s="1"/>
  <c r="AY167" i="10"/>
  <c r="AV167" i="10" s="1"/>
  <c r="AZ166" i="10"/>
  <c r="AY166" i="10"/>
  <c r="AV166" i="10" s="1"/>
  <c r="AZ164" i="10"/>
  <c r="AW164" i="10" s="1"/>
  <c r="AY164" i="10"/>
  <c r="AZ163" i="10"/>
  <c r="AW163" i="10" s="1"/>
  <c r="AY163" i="10"/>
  <c r="AZ162" i="10"/>
  <c r="AY162" i="10"/>
  <c r="AZ161" i="10"/>
  <c r="AY161" i="10"/>
  <c r="AZ160" i="10"/>
  <c r="AW160" i="10" s="1"/>
  <c r="AY160" i="10"/>
  <c r="AZ158" i="10"/>
  <c r="AY158" i="10"/>
  <c r="AZ157" i="10"/>
  <c r="AW157" i="10" s="1"/>
  <c r="AY157" i="10"/>
  <c r="AZ156" i="10"/>
  <c r="AW156" i="10" s="1"/>
  <c r="AY156" i="10"/>
  <c r="AZ155" i="10"/>
  <c r="AY155" i="10"/>
  <c r="AZ154" i="10"/>
  <c r="AW154" i="10" s="1"/>
  <c r="AY154" i="10"/>
  <c r="AZ153" i="10"/>
  <c r="AW153" i="10" s="1"/>
  <c r="AY153" i="10"/>
  <c r="AZ151" i="10"/>
  <c r="AY151" i="10"/>
  <c r="AZ150" i="10"/>
  <c r="AW150" i="10" s="1"/>
  <c r="AY150" i="10"/>
  <c r="AZ149" i="10"/>
  <c r="AW149" i="10" s="1"/>
  <c r="AY149" i="10"/>
  <c r="AZ148" i="10"/>
  <c r="AY148" i="10"/>
  <c r="AY147" i="10"/>
  <c r="AZ145" i="10"/>
  <c r="AW145" i="10" s="1"/>
  <c r="AY145" i="10"/>
  <c r="AV145" i="10" s="1"/>
  <c r="AZ144" i="10"/>
  <c r="AY144" i="10"/>
  <c r="AZ143" i="10"/>
  <c r="AW143" i="10" s="1"/>
  <c r="AY143" i="10"/>
  <c r="AZ142" i="10"/>
  <c r="AY142" i="10"/>
  <c r="AZ141" i="10"/>
  <c r="AY141" i="10"/>
  <c r="AZ139" i="10"/>
  <c r="AY139" i="10"/>
  <c r="AZ138" i="10"/>
  <c r="AW138" i="10" s="1"/>
  <c r="AY138" i="10"/>
  <c r="AV138" i="10" s="1"/>
  <c r="AZ136" i="10"/>
  <c r="AY136" i="10"/>
  <c r="AZ135" i="10"/>
  <c r="AY135" i="10"/>
  <c r="AZ134" i="10"/>
  <c r="AW134" i="10" s="1"/>
  <c r="AY134" i="10"/>
  <c r="AZ132" i="10"/>
  <c r="AY132" i="10"/>
  <c r="AZ131" i="10"/>
  <c r="AW131" i="10" s="1"/>
  <c r="AY131" i="10"/>
  <c r="AZ129" i="10"/>
  <c r="AY129" i="10"/>
  <c r="AZ128" i="10"/>
  <c r="AY128" i="10"/>
  <c r="AZ126" i="10"/>
  <c r="AW126" i="10" s="1"/>
  <c r="AY126" i="10"/>
  <c r="AZ125" i="10"/>
  <c r="AW125" i="10" s="1"/>
  <c r="AY125" i="10"/>
  <c r="AZ124" i="10"/>
  <c r="AY124" i="10"/>
  <c r="AZ123" i="10"/>
  <c r="AW123" i="10" s="1"/>
  <c r="AY123" i="10"/>
  <c r="AZ121" i="10"/>
  <c r="AY121" i="10"/>
  <c r="AZ120" i="10"/>
  <c r="AY120" i="10"/>
  <c r="AZ119" i="10"/>
  <c r="AY119" i="10"/>
  <c r="AZ118" i="10"/>
  <c r="AW118" i="10" s="1"/>
  <c r="AY118" i="10"/>
  <c r="AZ116" i="10"/>
  <c r="AY116" i="10"/>
  <c r="AZ115" i="10"/>
  <c r="AW115" i="10" s="1"/>
  <c r="AY115" i="10"/>
  <c r="AZ114" i="10"/>
  <c r="AY114" i="10"/>
  <c r="AZ113" i="10"/>
  <c r="AY113" i="10"/>
  <c r="AZ111" i="10"/>
  <c r="AW111" i="10" s="1"/>
  <c r="AY111" i="10"/>
  <c r="AZ110" i="10"/>
  <c r="AY110" i="10"/>
  <c r="AZ109" i="10"/>
  <c r="AY109" i="10"/>
  <c r="AZ108" i="10"/>
  <c r="AW108" i="10" s="1"/>
  <c r="AY108" i="10"/>
  <c r="AV108" i="10" s="1"/>
  <c r="AZ106" i="10"/>
  <c r="AW106" i="10" s="1"/>
  <c r="AY106" i="10"/>
  <c r="AV106" i="10" s="1"/>
  <c r="AZ105" i="10"/>
  <c r="AY105" i="10"/>
  <c r="AZ104" i="10"/>
  <c r="AY104" i="10"/>
  <c r="AZ103" i="10"/>
  <c r="AW103" i="10" s="1"/>
  <c r="AY103" i="10"/>
  <c r="AV103" i="10" s="1"/>
  <c r="AZ101" i="10"/>
  <c r="AY101" i="10"/>
  <c r="AZ100" i="10"/>
  <c r="AW100" i="10" s="1"/>
  <c r="AY100" i="10"/>
  <c r="AV100" i="10" s="1"/>
  <c r="AZ99" i="10"/>
  <c r="AY99" i="10"/>
  <c r="AV99" i="10" s="1"/>
  <c r="AZ98" i="10"/>
  <c r="AY98" i="10"/>
  <c r="AZ97" i="10"/>
  <c r="AW97" i="10" s="1"/>
  <c r="AY97" i="10"/>
  <c r="AZ96" i="10"/>
  <c r="AW96" i="10" s="1"/>
  <c r="AY96" i="10"/>
  <c r="AZ95" i="10"/>
  <c r="AY95" i="10"/>
  <c r="AZ94" i="10"/>
  <c r="AW94" i="10" s="1"/>
  <c r="AZ92" i="10"/>
  <c r="AW92" i="10" s="1"/>
  <c r="AY92" i="10"/>
  <c r="AV92" i="10" s="1"/>
  <c r="AZ91" i="10"/>
  <c r="AY91" i="10"/>
  <c r="AV91" i="10" s="1"/>
  <c r="AZ90" i="10"/>
  <c r="AY90" i="10"/>
  <c r="AZ89" i="10"/>
  <c r="AW89" i="10" s="1"/>
  <c r="AY89" i="10"/>
  <c r="AV89" i="10" s="1"/>
  <c r="AZ87" i="10"/>
  <c r="AY87" i="10"/>
  <c r="AV87" i="10" s="1"/>
  <c r="AZ86" i="10"/>
  <c r="AW86" i="10" s="1"/>
  <c r="AY86" i="10"/>
  <c r="AZ85" i="10"/>
  <c r="AY85" i="10"/>
  <c r="AZ84" i="10"/>
  <c r="AY84" i="10"/>
  <c r="AV84" i="10" s="1"/>
  <c r="AZ82" i="10"/>
  <c r="AW82" i="10" s="1"/>
  <c r="AY82" i="10"/>
  <c r="AV82" i="10" s="1"/>
  <c r="AZ81" i="10"/>
  <c r="AY81" i="10"/>
  <c r="AZ80" i="10"/>
  <c r="AY80" i="10"/>
  <c r="AV80" i="10" s="1"/>
  <c r="AZ78" i="10"/>
  <c r="AW78" i="10" s="1"/>
  <c r="AY78" i="10"/>
  <c r="AV78" i="10" s="1"/>
  <c r="AZ77" i="10"/>
  <c r="AW77" i="10" s="1"/>
  <c r="AY77" i="10"/>
  <c r="AZ76" i="10"/>
  <c r="AY76" i="10"/>
  <c r="AZ75" i="10"/>
  <c r="AW75" i="10" s="1"/>
  <c r="AY75" i="10"/>
  <c r="AV75" i="10" s="1"/>
  <c r="AZ73" i="10"/>
  <c r="AW73" i="10" s="1"/>
  <c r="AY73" i="10"/>
  <c r="AV73" i="10" s="1"/>
  <c r="AZ72" i="10"/>
  <c r="AY72" i="10"/>
  <c r="AZ71" i="10"/>
  <c r="AY71" i="10"/>
  <c r="AZ70" i="10"/>
  <c r="AW70" i="10" s="1"/>
  <c r="AY70" i="10"/>
  <c r="AV70" i="10" s="1"/>
  <c r="AZ68" i="10"/>
  <c r="AY68" i="10"/>
  <c r="AZ67" i="10"/>
  <c r="AW67" i="10" s="1"/>
  <c r="AY67" i="10"/>
  <c r="AV67" i="10" s="1"/>
  <c r="AZ65" i="10"/>
  <c r="AW65" i="10" s="1"/>
  <c r="AY65" i="10"/>
  <c r="AV65" i="10" s="1"/>
  <c r="AZ64" i="10"/>
  <c r="AY64" i="10"/>
  <c r="AZ63" i="10"/>
  <c r="AW63" i="10" s="1"/>
  <c r="AY63" i="10"/>
  <c r="AV63" i="10" s="1"/>
  <c r="AZ61" i="10"/>
  <c r="AY61" i="10"/>
  <c r="AZ60" i="10"/>
  <c r="AY60" i="10"/>
  <c r="AV60" i="10" s="1"/>
  <c r="AZ58" i="10"/>
  <c r="AW58" i="10" s="1"/>
  <c r="AY58" i="10"/>
  <c r="AV58" i="10" s="1"/>
  <c r="AZ57" i="10"/>
  <c r="AW57" i="10" s="1"/>
  <c r="AY57" i="10"/>
  <c r="AZ56" i="10"/>
  <c r="AY56" i="10"/>
  <c r="AZ55" i="10"/>
  <c r="AW55" i="10" s="1"/>
  <c r="AY55" i="10"/>
  <c r="AV55" i="10" s="1"/>
  <c r="AZ53" i="10"/>
  <c r="AY53" i="10"/>
  <c r="AZ52" i="10"/>
  <c r="AY52" i="10"/>
  <c r="AV52" i="10" s="1"/>
  <c r="AZ50" i="10"/>
  <c r="AW50" i="10" s="1"/>
  <c r="AY50" i="10"/>
  <c r="AV50" i="10" s="1"/>
  <c r="AZ49" i="10"/>
  <c r="AY49" i="10"/>
  <c r="AZ48" i="10"/>
  <c r="AY48" i="10"/>
  <c r="AV48" i="10" s="1"/>
  <c r="AZ46" i="10"/>
  <c r="AY46" i="10"/>
  <c r="AZ45" i="10"/>
  <c r="AW45" i="10" s="1"/>
  <c r="AY45" i="10"/>
  <c r="AV45" i="10" s="1"/>
  <c r="AZ43" i="10"/>
  <c r="AY43" i="10"/>
  <c r="AZ42" i="10"/>
  <c r="AW42" i="10" s="1"/>
  <c r="AY42" i="10"/>
  <c r="AV42" i="10" s="1"/>
  <c r="AZ40" i="10"/>
  <c r="AW40" i="10" s="1"/>
  <c r="AY40" i="10"/>
  <c r="AV40" i="10" s="1"/>
  <c r="AZ39" i="10"/>
  <c r="AY39" i="10"/>
  <c r="AZ38" i="10"/>
  <c r="AW38" i="10" s="1"/>
  <c r="AY38" i="10"/>
  <c r="AV38" i="10" s="1"/>
  <c r="AZ36" i="10"/>
  <c r="AY36" i="10"/>
  <c r="AZ35" i="10"/>
  <c r="AY35" i="10"/>
  <c r="AV35" i="10" s="1"/>
  <c r="AZ33" i="10"/>
  <c r="AW33" i="10" s="1"/>
  <c r="AY33" i="10"/>
  <c r="AZ32" i="10"/>
  <c r="AY32" i="10"/>
  <c r="AZ31" i="10"/>
  <c r="AY31" i="10"/>
  <c r="AV31" i="10" s="1"/>
  <c r="AZ29" i="10"/>
  <c r="AW29" i="10" s="1"/>
  <c r="AY29" i="10"/>
  <c r="AZ28" i="10"/>
  <c r="AY28" i="10"/>
  <c r="AZ27" i="10"/>
  <c r="AY27" i="10"/>
  <c r="AV27" i="10" s="1"/>
  <c r="AZ25" i="10"/>
  <c r="AY25" i="10"/>
  <c r="AZ24" i="10"/>
  <c r="AW24" i="10" s="1"/>
  <c r="AY24" i="10"/>
  <c r="AV24" i="10" s="1"/>
  <c r="AZ22" i="10"/>
  <c r="AY22" i="10"/>
  <c r="AZ21" i="10"/>
  <c r="AW21" i="10" s="1"/>
  <c r="AY21" i="10"/>
  <c r="AV21" i="10" s="1"/>
  <c r="AZ19" i="10"/>
  <c r="AY19" i="10"/>
  <c r="AZ18" i="10"/>
  <c r="AY18" i="10"/>
  <c r="AV18" i="10" s="1"/>
  <c r="AZ16" i="10"/>
  <c r="AY16" i="10"/>
  <c r="AZ15" i="10"/>
  <c r="AW15" i="10" s="1"/>
  <c r="AY15" i="10"/>
  <c r="AV15" i="10" s="1"/>
  <c r="AZ13" i="10"/>
  <c r="AY13" i="10"/>
  <c r="AZ12" i="10"/>
  <c r="AY12" i="10"/>
  <c r="AZ11" i="10"/>
  <c r="AW11" i="10" s="1"/>
  <c r="AY11" i="10"/>
  <c r="AV11" i="10" s="1"/>
  <c r="AZ9" i="10"/>
  <c r="AY9" i="10"/>
  <c r="AZ8" i="10"/>
  <c r="AY8" i="10"/>
  <c r="AZ7" i="10"/>
  <c r="AW7" i="10" s="1"/>
  <c r="AY7" i="10"/>
  <c r="AV7" i="10" s="1"/>
  <c r="CJ88" i="10" l="1"/>
  <c r="CL98" i="10"/>
  <c r="CF140" i="10"/>
  <c r="CJ152" i="10"/>
  <c r="CF47" i="10"/>
  <c r="CF44" i="10"/>
  <c r="CF264" i="10"/>
  <c r="CJ83" i="10"/>
  <c r="CL72" i="10"/>
  <c r="BT150" i="10"/>
  <c r="BT189" i="10"/>
  <c r="BT135" i="10"/>
  <c r="BT224" i="10"/>
  <c r="CJ278" i="10"/>
  <c r="CJ274" i="10"/>
  <c r="BT86" i="10"/>
  <c r="BT97" i="10"/>
  <c r="CL105" i="10"/>
  <c r="BT28" i="10"/>
  <c r="BT265" i="10"/>
  <c r="CF37" i="10"/>
  <c r="CF54" i="10"/>
  <c r="CF62" i="10"/>
  <c r="CF88" i="10"/>
  <c r="CF257" i="10"/>
  <c r="CF270" i="10"/>
  <c r="CF274" i="10"/>
  <c r="CK34" i="10"/>
  <c r="CL9" i="10"/>
  <c r="CL80" i="10"/>
  <c r="BU62" i="10"/>
  <c r="BT85" i="10"/>
  <c r="BT214" i="10"/>
  <c r="CL173" i="10"/>
  <c r="BT177" i="10"/>
  <c r="CL96" i="10"/>
  <c r="CL225" i="10"/>
  <c r="BT190" i="10"/>
  <c r="CL184" i="10"/>
  <c r="CB23" i="10"/>
  <c r="CB37" i="10"/>
  <c r="BT169" i="10"/>
  <c r="CB69" i="10"/>
  <c r="BT141" i="10"/>
  <c r="BT175" i="10"/>
  <c r="BA272" i="10"/>
  <c r="BT68" i="10"/>
  <c r="BT132" i="10"/>
  <c r="BT136" i="10"/>
  <c r="BI44" i="10"/>
  <c r="BT277" i="10"/>
  <c r="BT172" i="10"/>
  <c r="BU47" i="10"/>
  <c r="BU54" i="10"/>
  <c r="BT89" i="10"/>
  <c r="BT77" i="10"/>
  <c r="BT151" i="10"/>
  <c r="BT167" i="10"/>
  <c r="BT9" i="10"/>
  <c r="BT15" i="10"/>
  <c r="BT249" i="10"/>
  <c r="BT253" i="10"/>
  <c r="BT72" i="10"/>
  <c r="CB130" i="10"/>
  <c r="BT104" i="10"/>
  <c r="BT113" i="10"/>
  <c r="BT129" i="10"/>
  <c r="BT153" i="10"/>
  <c r="BT163" i="10"/>
  <c r="BT173" i="10"/>
  <c r="BT213" i="10"/>
  <c r="BT262" i="10"/>
  <c r="BT52" i="10"/>
  <c r="BT56" i="10"/>
  <c r="BT60" i="10"/>
  <c r="CL248" i="10"/>
  <c r="CL256" i="10"/>
  <c r="BT76" i="10"/>
  <c r="BT125" i="10"/>
  <c r="BT164" i="10"/>
  <c r="BT203" i="10"/>
  <c r="BT216" i="10"/>
  <c r="BT220" i="10"/>
  <c r="BT233" i="10"/>
  <c r="BT237" i="10"/>
  <c r="BT241" i="10"/>
  <c r="BT247" i="10"/>
  <c r="BT154" i="10"/>
  <c r="CK23" i="10"/>
  <c r="CG54" i="10"/>
  <c r="BT39" i="10"/>
  <c r="CB93" i="10"/>
  <c r="BT96" i="10"/>
  <c r="CB176" i="10"/>
  <c r="BT217" i="10"/>
  <c r="BT221" i="10"/>
  <c r="BU30" i="10"/>
  <c r="BU34" i="10"/>
  <c r="CB234" i="10"/>
  <c r="BU20" i="10"/>
  <c r="BU23" i="10"/>
  <c r="BT64" i="10"/>
  <c r="BT100" i="10"/>
  <c r="BT109" i="10"/>
  <c r="BU165" i="10"/>
  <c r="BT229" i="10"/>
  <c r="CB250" i="10"/>
  <c r="CG133" i="10"/>
  <c r="BS192" i="10"/>
  <c r="BT8" i="10"/>
  <c r="BT12" i="10"/>
  <c r="CB20" i="10"/>
  <c r="BT38" i="10"/>
  <c r="BT42" i="10"/>
  <c r="BT91" i="10"/>
  <c r="BT143" i="10"/>
  <c r="BT168" i="10"/>
  <c r="BT198" i="10"/>
  <c r="BT252" i="10"/>
  <c r="BT263" i="10"/>
  <c r="CL19" i="10"/>
  <c r="BT13" i="10"/>
  <c r="BT31" i="10"/>
  <c r="BU238" i="10"/>
  <c r="BT191" i="10"/>
  <c r="CL25" i="10"/>
  <c r="CL46" i="10"/>
  <c r="CL90" i="10"/>
  <c r="CL135" i="10"/>
  <c r="CL139" i="10"/>
  <c r="CL161" i="10"/>
  <c r="CL181" i="10"/>
  <c r="CL97" i="10"/>
  <c r="CG254" i="10"/>
  <c r="CB10" i="10"/>
  <c r="BV279" i="10"/>
  <c r="CB14" i="10"/>
  <c r="BT43" i="10"/>
  <c r="BT44" i="10" s="1"/>
  <c r="BT48" i="10"/>
  <c r="CB165" i="10"/>
  <c r="BT207" i="10"/>
  <c r="CB242" i="10"/>
  <c r="BU254" i="10"/>
  <c r="BT264" i="10"/>
  <c r="BU26" i="10"/>
  <c r="BU51" i="10"/>
  <c r="CB62" i="10"/>
  <c r="BU88" i="10"/>
  <c r="BT116" i="10"/>
  <c r="CB137" i="10"/>
  <c r="CB146" i="10"/>
  <c r="BT161" i="10"/>
  <c r="BT183" i="10"/>
  <c r="BT201" i="10"/>
  <c r="BT208" i="10"/>
  <c r="BT232" i="10"/>
  <c r="BT240" i="10"/>
  <c r="CB254" i="10"/>
  <c r="CB261" i="10"/>
  <c r="BU264" i="10"/>
  <c r="BU267" i="10"/>
  <c r="BT194" i="10"/>
  <c r="CL266" i="10"/>
  <c r="BT16" i="10"/>
  <c r="CB26" i="10"/>
  <c r="CB47" i="10"/>
  <c r="BT61" i="10"/>
  <c r="BT78" i="10"/>
  <c r="BT101" i="10"/>
  <c r="BT114" i="10"/>
  <c r="BT131" i="10"/>
  <c r="BT142" i="10"/>
  <c r="BT145" i="10"/>
  <c r="BT157" i="10"/>
  <c r="BT171" i="10"/>
  <c r="CB205" i="10"/>
  <c r="BT223" i="10"/>
  <c r="BT230" i="10"/>
  <c r="BT248" i="10"/>
  <c r="CB264" i="10"/>
  <c r="CB267" i="10"/>
  <c r="CF10" i="10"/>
  <c r="CF14" i="10"/>
  <c r="CF17" i="10"/>
  <c r="CF23" i="10"/>
  <c r="CF26" i="10"/>
  <c r="CF30" i="10"/>
  <c r="CF41" i="10"/>
  <c r="CF59" i="10"/>
  <c r="CF69" i="10"/>
  <c r="CF74" i="10"/>
  <c r="CF79" i="10"/>
  <c r="CF83" i="10"/>
  <c r="CF93" i="10"/>
  <c r="CF107" i="10"/>
  <c r="CF112" i="10"/>
  <c r="CF133" i="10"/>
  <c r="CF159" i="10"/>
  <c r="CF165" i="10"/>
  <c r="CF200" i="10"/>
  <c r="CF205" i="10"/>
  <c r="CF219" i="10"/>
  <c r="CF238" i="10"/>
  <c r="CF242" i="10"/>
  <c r="CF246" i="10"/>
  <c r="CF250" i="10"/>
  <c r="CF278" i="10"/>
  <c r="CJ14" i="10"/>
  <c r="CL28" i="10"/>
  <c r="CL32" i="10"/>
  <c r="CL36" i="10"/>
  <c r="CJ140" i="10"/>
  <c r="CJ159" i="10"/>
  <c r="CL50" i="10"/>
  <c r="CK79" i="10"/>
  <c r="CL78" i="10"/>
  <c r="CL194" i="10"/>
  <c r="BY279" i="10"/>
  <c r="CL16" i="10"/>
  <c r="BT25" i="10"/>
  <c r="BT50" i="10"/>
  <c r="BU59" i="10"/>
  <c r="BT70" i="10"/>
  <c r="BT80" i="10"/>
  <c r="BU93" i="10"/>
  <c r="CB133" i="10"/>
  <c r="BT162" i="10"/>
  <c r="BT181" i="10"/>
  <c r="BT206" i="10"/>
  <c r="BT211" i="10"/>
  <c r="BT245" i="10"/>
  <c r="CK205" i="10"/>
  <c r="CL216" i="10"/>
  <c r="CJ37" i="10"/>
  <c r="CJ54" i="10"/>
  <c r="CJ130" i="10"/>
  <c r="CL244" i="10"/>
  <c r="CK26" i="10"/>
  <c r="CL33" i="10"/>
  <c r="CL77" i="10"/>
  <c r="CL86" i="10"/>
  <c r="CL154" i="10"/>
  <c r="CL260" i="10"/>
  <c r="CL29" i="10"/>
  <c r="CK37" i="10"/>
  <c r="CK47" i="10"/>
  <c r="CL115" i="10"/>
  <c r="CK264" i="10"/>
  <c r="CK14" i="10"/>
  <c r="CK17" i="10"/>
  <c r="CL15" i="10"/>
  <c r="CK30" i="10"/>
  <c r="CG41" i="10"/>
  <c r="CK51" i="10"/>
  <c r="CG69" i="10"/>
  <c r="CK10" i="10"/>
  <c r="CL38" i="10"/>
  <c r="CG20" i="10"/>
  <c r="CG59" i="10"/>
  <c r="CK127" i="10"/>
  <c r="CG127" i="10"/>
  <c r="CL145" i="10"/>
  <c r="CL149" i="10"/>
  <c r="CL164" i="10"/>
  <c r="CG187" i="10"/>
  <c r="CL182" i="10"/>
  <c r="CL185" i="10"/>
  <c r="CL224" i="10"/>
  <c r="CL245" i="10"/>
  <c r="CG23" i="10"/>
  <c r="CB34" i="10"/>
  <c r="CK41" i="10"/>
  <c r="CK44" i="10"/>
  <c r="CB51" i="10"/>
  <c r="CL57" i="10"/>
  <c r="CK62" i="10"/>
  <c r="CG79" i="10"/>
  <c r="CL118" i="10"/>
  <c r="CL197" i="10"/>
  <c r="CL126" i="10"/>
  <c r="CK140" i="10"/>
  <c r="CG140" i="10"/>
  <c r="CL169" i="10"/>
  <c r="CL241" i="10"/>
  <c r="CG274" i="10"/>
  <c r="BT11" i="10"/>
  <c r="CL11" i="10"/>
  <c r="CK20" i="10"/>
  <c r="CF34" i="10"/>
  <c r="BT36" i="10"/>
  <c r="BU44" i="10"/>
  <c r="CL52" i="10"/>
  <c r="CL54" i="10" s="1"/>
  <c r="CL55" i="10"/>
  <c r="CL63" i="10"/>
  <c r="CK69" i="10"/>
  <c r="CL73" i="10"/>
  <c r="BT82" i="10"/>
  <c r="BT87" i="10"/>
  <c r="CL92" i="10"/>
  <c r="CG107" i="10"/>
  <c r="CL186" i="10"/>
  <c r="CK250" i="10"/>
  <c r="CK254" i="10"/>
  <c r="CL158" i="10"/>
  <c r="CL167" i="10"/>
  <c r="CL191" i="10"/>
  <c r="BA13" i="10"/>
  <c r="CG130" i="10"/>
  <c r="CG137" i="10"/>
  <c r="CL134" i="10"/>
  <c r="CL143" i="10"/>
  <c r="CL150" i="10"/>
  <c r="CG152" i="10"/>
  <c r="CG200" i="10"/>
  <c r="CL198" i="10"/>
  <c r="CL237" i="10"/>
  <c r="CG246" i="10"/>
  <c r="CK270" i="10"/>
  <c r="CL18" i="10"/>
  <c r="CG34" i="10"/>
  <c r="CG37" i="10"/>
  <c r="BT40" i="10"/>
  <c r="CG47" i="10"/>
  <c r="BT57" i="10"/>
  <c r="CF66" i="10"/>
  <c r="BT73" i="10"/>
  <c r="BT81" i="10"/>
  <c r="CL91" i="10"/>
  <c r="CL106" i="10"/>
  <c r="CF117" i="10"/>
  <c r="BU140" i="10"/>
  <c r="BT139" i="10"/>
  <c r="CL162" i="10"/>
  <c r="CL180" i="10"/>
  <c r="CB238" i="10"/>
  <c r="BT235" i="10"/>
  <c r="CJ257" i="10"/>
  <c r="CF267" i="10"/>
  <c r="CB270" i="10"/>
  <c r="BT268" i="10"/>
  <c r="BT271" i="10"/>
  <c r="CG17" i="10"/>
  <c r="BT19" i="10"/>
  <c r="BT22" i="10"/>
  <c r="CG26" i="10"/>
  <c r="CG30" i="10"/>
  <c r="CL45" i="10"/>
  <c r="CL48" i="10"/>
  <c r="CB54" i="10"/>
  <c r="CB59" i="10"/>
  <c r="BU69" i="10"/>
  <c r="CG88" i="10"/>
  <c r="CL116" i="10"/>
  <c r="CL120" i="10"/>
  <c r="CL166" i="10"/>
  <c r="BT243" i="10"/>
  <c r="BU246" i="10"/>
  <c r="CL272" i="10"/>
  <c r="CL218" i="10"/>
  <c r="CL233" i="10"/>
  <c r="CG93" i="10"/>
  <c r="CL99" i="10"/>
  <c r="CK117" i="10"/>
  <c r="CG117" i="10"/>
  <c r="CL144" i="10"/>
  <c r="CG146" i="10"/>
  <c r="CG165" i="10"/>
  <c r="CL178" i="10"/>
  <c r="CL208" i="10"/>
  <c r="CL211" i="10"/>
  <c r="CK227" i="10"/>
  <c r="CL226" i="10"/>
  <c r="CG238" i="10"/>
  <c r="CG270" i="10"/>
  <c r="CK278" i="10"/>
  <c r="CG278" i="10"/>
  <c r="CG14" i="10"/>
  <c r="CL24" i="10"/>
  <c r="CG44" i="10"/>
  <c r="BT65" i="10"/>
  <c r="BT75" i="10"/>
  <c r="CL82" i="10"/>
  <c r="CL87" i="10"/>
  <c r="CL101" i="10"/>
  <c r="CL109" i="10"/>
  <c r="CF137" i="10"/>
  <c r="CK146" i="10"/>
  <c r="CL157" i="10"/>
  <c r="CG219" i="10"/>
  <c r="CL221" i="10"/>
  <c r="CG261" i="10"/>
  <c r="CG242" i="10"/>
  <c r="BA28" i="10"/>
  <c r="CG122" i="10"/>
  <c r="CL125" i="10"/>
  <c r="CK159" i="10"/>
  <c r="CL168" i="10"/>
  <c r="CL174" i="10"/>
  <c r="CG176" i="10"/>
  <c r="CK196" i="10"/>
  <c r="CL192" i="10"/>
  <c r="CG234" i="10"/>
  <c r="CL231" i="10"/>
  <c r="CL249" i="10"/>
  <c r="CG250" i="10"/>
  <c r="CG257" i="10"/>
  <c r="CK257" i="10"/>
  <c r="CK267" i="10"/>
  <c r="CG267" i="10"/>
  <c r="CK274" i="10"/>
  <c r="BU10" i="10"/>
  <c r="BT24" i="10"/>
  <c r="BT27" i="10"/>
  <c r="BT29" i="10"/>
  <c r="BT33" i="10"/>
  <c r="BU37" i="10"/>
  <c r="CL35" i="10"/>
  <c r="CL40" i="10"/>
  <c r="BT46" i="10"/>
  <c r="BT49" i="10"/>
  <c r="CL58" i="10"/>
  <c r="BT71" i="10"/>
  <c r="CB79" i="10"/>
  <c r="BT84" i="10"/>
  <c r="CL84" i="10"/>
  <c r="CL88" i="10" s="1"/>
  <c r="CJ112" i="10"/>
  <c r="CL108" i="10"/>
  <c r="CK133" i="10"/>
  <c r="CB140" i="10"/>
  <c r="BT138" i="10"/>
  <c r="CL147" i="10"/>
  <c r="CL156" i="10"/>
  <c r="CL175" i="10"/>
  <c r="CL188" i="10"/>
  <c r="CL202" i="10"/>
  <c r="CF227" i="10"/>
  <c r="CL253" i="10"/>
  <c r="CL258" i="10"/>
  <c r="CG264" i="10"/>
  <c r="CF102" i="10"/>
  <c r="CJ107" i="10"/>
  <c r="CB127" i="10"/>
  <c r="BT144" i="10"/>
  <c r="CL195" i="10"/>
  <c r="CL204" i="10"/>
  <c r="CF212" i="10"/>
  <c r="CL213" i="10"/>
  <c r="BU250" i="10"/>
  <c r="CJ261" i="10"/>
  <c r="CL262" i="10"/>
  <c r="CL264" i="10" s="1"/>
  <c r="CB274" i="10"/>
  <c r="BT90" i="10"/>
  <c r="BT92" i="10"/>
  <c r="BT108" i="10"/>
  <c r="BU117" i="10"/>
  <c r="CF127" i="10"/>
  <c r="CL136" i="10"/>
  <c r="CF146" i="10"/>
  <c r="BT197" i="10"/>
  <c r="CJ219" i="10"/>
  <c r="CF234" i="10"/>
  <c r="CB246" i="10"/>
  <c r="CJ264" i="10"/>
  <c r="CL103" i="10"/>
  <c r="BT105" i="10"/>
  <c r="BT120" i="10"/>
  <c r="CF152" i="10"/>
  <c r="CL179" i="10"/>
  <c r="BT186" i="10"/>
  <c r="BT193" i="10"/>
  <c r="BT202" i="10"/>
  <c r="CL222" i="10"/>
  <c r="CL228" i="10"/>
  <c r="CF254" i="10"/>
  <c r="BT260" i="10"/>
  <c r="CL268" i="10"/>
  <c r="CL270" i="10" s="1"/>
  <c r="CJ270" i="10"/>
  <c r="CL276" i="10"/>
  <c r="BT98" i="10"/>
  <c r="CB107" i="10"/>
  <c r="CB112" i="10"/>
  <c r="BT110" i="10"/>
  <c r="CB117" i="10"/>
  <c r="BT119" i="10"/>
  <c r="CF130" i="10"/>
  <c r="BT215" i="10"/>
  <c r="BU227" i="10"/>
  <c r="CB257" i="10"/>
  <c r="BT259" i="10"/>
  <c r="BT266" i="10"/>
  <c r="CL275" i="10"/>
  <c r="CB102" i="10"/>
  <c r="CF122" i="10"/>
  <c r="CL121" i="10"/>
  <c r="BT178" i="10"/>
  <c r="BT180" i="10"/>
  <c r="BT184" i="10"/>
  <c r="CF196" i="10"/>
  <c r="BT222" i="10"/>
  <c r="BT226" i="10"/>
  <c r="BT231" i="10"/>
  <c r="BT236" i="10"/>
  <c r="BU242" i="10"/>
  <c r="CF261" i="10"/>
  <c r="CB44" i="10"/>
  <c r="CE279" i="10"/>
  <c r="CE280" i="10" s="1"/>
  <c r="CJ47" i="10"/>
  <c r="BU130" i="10"/>
  <c r="BT128" i="10"/>
  <c r="CJ133" i="10"/>
  <c r="CJ254" i="10"/>
  <c r="CL251" i="10"/>
  <c r="BT258" i="10"/>
  <c r="BU261" i="10"/>
  <c r="CJ26" i="10"/>
  <c r="BU41" i="10"/>
  <c r="CJ51" i="10"/>
  <c r="CK54" i="10"/>
  <c r="CJ69" i="10"/>
  <c r="CL67" i="10"/>
  <c r="CL69" i="10" s="1"/>
  <c r="CB88" i="10"/>
  <c r="CL89" i="10"/>
  <c r="BU102" i="10"/>
  <c r="BT94" i="10"/>
  <c r="CL94" i="10"/>
  <c r="CB122" i="10"/>
  <c r="BU187" i="10"/>
  <c r="CL177" i="10"/>
  <c r="BT188" i="10"/>
  <c r="BU196" i="10"/>
  <c r="CJ242" i="10"/>
  <c r="CL239" i="10"/>
  <c r="CB17" i="10"/>
  <c r="CB83" i="10"/>
  <c r="BT103" i="10"/>
  <c r="BU107" i="10"/>
  <c r="BU14" i="10"/>
  <c r="CK112" i="10"/>
  <c r="CL111" i="10"/>
  <c r="CJ187" i="10"/>
  <c r="CJ234" i="10"/>
  <c r="BZ279" i="10"/>
  <c r="BT21" i="10"/>
  <c r="BT32" i="10"/>
  <c r="BT45" i="10"/>
  <c r="CK66" i="10"/>
  <c r="CK74" i="10"/>
  <c r="CA279" i="10"/>
  <c r="CA280" i="10" s="1"/>
  <c r="CE281" i="10" s="1"/>
  <c r="BU17" i="10"/>
  <c r="BT18" i="10"/>
  <c r="CL21" i="10"/>
  <c r="CL23" i="10" s="1"/>
  <c r="BT35" i="10"/>
  <c r="BT55" i="10"/>
  <c r="BT58" i="10"/>
  <c r="CG66" i="10"/>
  <c r="BU74" i="10"/>
  <c r="CL70" i="10"/>
  <c r="BU79" i="10"/>
  <c r="BU83" i="10"/>
  <c r="CJ102" i="10"/>
  <c r="BT99" i="10"/>
  <c r="CL100" i="10"/>
  <c r="BT106" i="10"/>
  <c r="BT111" i="10"/>
  <c r="BU112" i="10"/>
  <c r="CJ122" i="10"/>
  <c r="BT124" i="10"/>
  <c r="CJ137" i="10"/>
  <c r="BT148" i="10"/>
  <c r="BU152" i="10"/>
  <c r="CL163" i="10"/>
  <c r="CK165" i="10"/>
  <c r="BT182" i="10"/>
  <c r="BT192" i="10"/>
  <c r="CJ200" i="10"/>
  <c r="CB212" i="10"/>
  <c r="BU219" i="10"/>
  <c r="CJ41" i="10"/>
  <c r="CB74" i="10"/>
  <c r="BT166" i="10"/>
  <c r="BU176" i="10"/>
  <c r="CB187" i="10"/>
  <c r="BT179" i="10"/>
  <c r="BT199" i="10"/>
  <c r="BU200" i="10"/>
  <c r="CL201" i="10"/>
  <c r="CJ205" i="10"/>
  <c r="BT269" i="10"/>
  <c r="BU270" i="10"/>
  <c r="BT7" i="10"/>
  <c r="BW279" i="10"/>
  <c r="CC279" i="10"/>
  <c r="CL13" i="10"/>
  <c r="CL27" i="10"/>
  <c r="CB41" i="10"/>
  <c r="CL65" i="10"/>
  <c r="CJ66" i="10"/>
  <c r="CJ79" i="10"/>
  <c r="CL75" i="10"/>
  <c r="BU122" i="10"/>
  <c r="BT118" i="10"/>
  <c r="BT134" i="10"/>
  <c r="BU137" i="10"/>
  <c r="CL171" i="10"/>
  <c r="BT255" i="10"/>
  <c r="BU257" i="10"/>
  <c r="CL7" i="10"/>
  <c r="BX279" i="10"/>
  <c r="CD279" i="10"/>
  <c r="CJ10" i="10"/>
  <c r="CF20" i="10"/>
  <c r="CB30" i="10"/>
  <c r="CJ34" i="10"/>
  <c r="CL31" i="10"/>
  <c r="CL42" i="10"/>
  <c r="CL44" i="10" s="1"/>
  <c r="CJ44" i="10"/>
  <c r="CF51" i="10"/>
  <c r="BT53" i="10"/>
  <c r="CJ62" i="10"/>
  <c r="CL60" i="10"/>
  <c r="CL62" i="10" s="1"/>
  <c r="CB66" i="10"/>
  <c r="CG74" i="10"/>
  <c r="CG102" i="10"/>
  <c r="CK107" i="10"/>
  <c r="CJ117" i="10"/>
  <c r="CL113" i="10"/>
  <c r="BU146" i="10"/>
  <c r="CG159" i="10"/>
  <c r="CL206" i="10"/>
  <c r="CJ212" i="10"/>
  <c r="BT228" i="10"/>
  <c r="BU234" i="10"/>
  <c r="BT273" i="10"/>
  <c r="BT275" i="10"/>
  <c r="BU278" i="10"/>
  <c r="CJ59" i="10"/>
  <c r="BU66" i="10"/>
  <c r="CK83" i="10"/>
  <c r="CJ93" i="10"/>
  <c r="BT115" i="10"/>
  <c r="CJ127" i="10"/>
  <c r="BT155" i="10"/>
  <c r="CL160" i="10"/>
  <c r="CJ165" i="10"/>
  <c r="CF176" i="10"/>
  <c r="BT185" i="10"/>
  <c r="CJ196" i="10"/>
  <c r="CL207" i="10"/>
  <c r="CB278" i="10"/>
  <c r="BT276" i="10"/>
  <c r="CG62" i="10"/>
  <c r="BT67" i="10"/>
  <c r="CJ74" i="10"/>
  <c r="CK88" i="10"/>
  <c r="BT95" i="10"/>
  <c r="BT121" i="10"/>
  <c r="BT126" i="10"/>
  <c r="CB152" i="10"/>
  <c r="BT149" i="10"/>
  <c r="CJ176" i="10"/>
  <c r="BT195" i="10"/>
  <c r="BT209" i="10"/>
  <c r="CB219" i="10"/>
  <c r="BT218" i="10"/>
  <c r="CJ227" i="10"/>
  <c r="BT244" i="10"/>
  <c r="BT256" i="10"/>
  <c r="CK261" i="10"/>
  <c r="BU127" i="10"/>
  <c r="BT123" i="10"/>
  <c r="CL138" i="10"/>
  <c r="CJ146" i="10"/>
  <c r="BT147" i="10"/>
  <c r="CK152" i="10"/>
  <c r="CL151" i="10"/>
  <c r="CB159" i="10"/>
  <c r="BU159" i="10"/>
  <c r="BT156" i="10"/>
  <c r="BT158" i="10"/>
  <c r="BT170" i="10"/>
  <c r="BT174" i="10"/>
  <c r="CF187" i="10"/>
  <c r="CB196" i="10"/>
  <c r="CB200" i="10"/>
  <c r="BU205" i="10"/>
  <c r="BT204" i="10"/>
  <c r="BT210" i="10"/>
  <c r="CL214" i="10"/>
  <c r="CB227" i="10"/>
  <c r="BT225" i="10"/>
  <c r="CK234" i="10"/>
  <c r="CL229" i="10"/>
  <c r="BT272" i="10"/>
  <c r="BU274" i="10"/>
  <c r="BU133" i="10"/>
  <c r="CL153" i="10"/>
  <c r="BU212" i="10"/>
  <c r="BT239" i="10"/>
  <c r="BT251" i="10"/>
  <c r="BT160" i="10"/>
  <c r="CL220" i="10"/>
  <c r="CL235" i="10"/>
  <c r="CL238" i="10" s="1"/>
  <c r="CL271" i="10"/>
  <c r="BA48" i="10"/>
  <c r="BA174" i="10"/>
  <c r="BA81" i="10"/>
  <c r="BA276" i="10"/>
  <c r="BA72" i="10"/>
  <c r="BS231" i="10"/>
  <c r="BS120" i="10"/>
  <c r="BM26" i="10"/>
  <c r="BA96" i="10"/>
  <c r="BA104" i="10"/>
  <c r="BS77" i="10"/>
  <c r="BS224" i="10"/>
  <c r="BB62" i="10"/>
  <c r="BI41" i="10"/>
  <c r="BS162" i="10"/>
  <c r="BS182" i="10"/>
  <c r="BS185" i="10"/>
  <c r="BS98" i="10"/>
  <c r="BS116" i="10"/>
  <c r="BS144" i="10"/>
  <c r="BA162" i="10"/>
  <c r="BA198" i="10"/>
  <c r="BI62" i="10"/>
  <c r="BI17" i="10"/>
  <c r="BI23" i="10"/>
  <c r="BB54" i="10"/>
  <c r="BA111" i="10"/>
  <c r="BA169" i="10"/>
  <c r="BA175" i="10"/>
  <c r="BA65" i="10"/>
  <c r="BI112" i="10"/>
  <c r="BM17" i="10"/>
  <c r="BM140" i="10"/>
  <c r="BA71" i="10"/>
  <c r="BA206" i="10"/>
  <c r="BS72" i="10"/>
  <c r="BA58" i="10"/>
  <c r="BA105" i="10"/>
  <c r="BM14" i="10"/>
  <c r="BM20" i="10"/>
  <c r="BM37" i="10"/>
  <c r="BM62" i="10"/>
  <c r="BM270" i="10"/>
  <c r="BA25" i="10"/>
  <c r="BA148" i="10"/>
  <c r="BA158" i="10"/>
  <c r="BA217" i="10"/>
  <c r="BA31" i="10"/>
  <c r="BA211" i="10"/>
  <c r="BA248" i="10"/>
  <c r="BS57" i="10"/>
  <c r="BA86" i="10"/>
  <c r="BA95" i="10"/>
  <c r="BA110" i="10"/>
  <c r="BA189" i="10"/>
  <c r="BA143" i="10"/>
  <c r="BA161" i="10"/>
  <c r="BA179" i="10"/>
  <c r="BA192" i="10"/>
  <c r="BA202" i="10"/>
  <c r="BA68" i="10"/>
  <c r="BA156" i="10"/>
  <c r="BB69" i="10"/>
  <c r="BA82" i="10"/>
  <c r="BA195" i="10"/>
  <c r="BA55" i="10"/>
  <c r="BI69" i="10"/>
  <c r="BA78" i="10"/>
  <c r="BA87" i="10"/>
  <c r="BI107" i="10"/>
  <c r="BA115" i="10"/>
  <c r="BA124" i="10"/>
  <c r="BA138" i="10"/>
  <c r="BA142" i="10"/>
  <c r="BA153" i="10"/>
  <c r="BA194" i="10"/>
  <c r="BA210" i="10"/>
  <c r="BA241" i="10"/>
  <c r="BA22" i="10"/>
  <c r="BA40" i="10"/>
  <c r="BI47" i="10"/>
  <c r="BI79" i="10"/>
  <c r="BA100" i="10"/>
  <c r="BI133" i="10"/>
  <c r="BA218" i="10"/>
  <c r="BA259" i="10"/>
  <c r="BA268" i="10"/>
  <c r="BA12" i="10"/>
  <c r="BA18" i="10"/>
  <c r="BA42" i="10"/>
  <c r="BA76" i="10"/>
  <c r="BA84" i="10"/>
  <c r="BA91" i="10"/>
  <c r="BA98" i="10"/>
  <c r="BI117" i="10"/>
  <c r="BA119" i="10"/>
  <c r="BA126" i="10"/>
  <c r="BA132" i="10"/>
  <c r="BA170" i="10"/>
  <c r="BA213" i="10"/>
  <c r="BI83" i="10"/>
  <c r="BA8" i="10"/>
  <c r="BB34" i="10"/>
  <c r="BI51" i="10"/>
  <c r="BB74" i="10"/>
  <c r="BB137" i="10"/>
  <c r="BA145" i="10"/>
  <c r="BA181" i="10"/>
  <c r="BA245" i="10"/>
  <c r="BA251" i="10"/>
  <c r="BI267" i="10"/>
  <c r="BB26" i="10"/>
  <c r="BS9" i="10"/>
  <c r="BS13" i="10"/>
  <c r="BA29" i="10"/>
  <c r="BA35" i="10"/>
  <c r="BA63" i="10"/>
  <c r="BA77" i="10"/>
  <c r="BA109" i="10"/>
  <c r="BB200" i="10"/>
  <c r="BA262" i="10"/>
  <c r="BA266" i="10"/>
  <c r="BA36" i="10"/>
  <c r="BA155" i="10"/>
  <c r="BA184" i="10"/>
  <c r="BA277" i="10"/>
  <c r="BB10" i="10"/>
  <c r="BB159" i="10"/>
  <c r="BS150" i="10"/>
  <c r="BS171" i="10"/>
  <c r="BS174" i="10"/>
  <c r="BS191" i="10"/>
  <c r="BS194" i="10"/>
  <c r="BS216" i="10"/>
  <c r="BS226" i="10"/>
  <c r="BS233" i="10"/>
  <c r="BS241" i="10"/>
  <c r="BS245" i="10"/>
  <c r="BH279" i="10"/>
  <c r="BB20" i="10"/>
  <c r="BB37" i="10"/>
  <c r="BA116" i="10"/>
  <c r="BA120" i="10"/>
  <c r="BB146" i="10"/>
  <c r="BI152" i="10"/>
  <c r="BI165" i="10"/>
  <c r="BA182" i="10"/>
  <c r="BA185" i="10"/>
  <c r="BI200" i="10"/>
  <c r="BA203" i="10"/>
  <c r="BA207" i="10"/>
  <c r="BI219" i="10"/>
  <c r="BA223" i="10"/>
  <c r="BA225" i="10"/>
  <c r="BA230" i="10"/>
  <c r="BA232" i="10"/>
  <c r="BA237" i="10"/>
  <c r="BI250" i="10"/>
  <c r="BA260" i="10"/>
  <c r="BA273" i="10"/>
  <c r="BA275" i="10"/>
  <c r="BS115" i="10"/>
  <c r="BS143" i="10"/>
  <c r="BA7" i="10"/>
  <c r="BA60" i="10"/>
  <c r="BA101" i="10"/>
  <c r="BI137" i="10"/>
  <c r="BI146" i="10"/>
  <c r="BI205" i="10"/>
  <c r="BI246" i="10"/>
  <c r="BB261" i="10"/>
  <c r="BM23" i="10"/>
  <c r="BM30" i="10"/>
  <c r="BM34" i="10"/>
  <c r="BM66" i="10"/>
  <c r="BM69" i="10"/>
  <c r="BM74" i="10"/>
  <c r="BM83" i="10"/>
  <c r="BM112" i="10"/>
  <c r="BM117" i="10"/>
  <c r="BM133" i="10"/>
  <c r="BM250" i="10"/>
  <c r="BM254" i="10"/>
  <c r="BM264" i="10"/>
  <c r="BM278" i="10"/>
  <c r="BA45" i="10"/>
  <c r="BA99" i="10"/>
  <c r="BI122" i="10"/>
  <c r="BA121" i="10"/>
  <c r="BA125" i="10"/>
  <c r="BA144" i="10"/>
  <c r="BA163" i="10"/>
  <c r="BA188" i="10"/>
  <c r="BA191" i="10"/>
  <c r="BA208" i="10"/>
  <c r="BA215" i="10"/>
  <c r="BA221" i="10"/>
  <c r="BA233" i="10"/>
  <c r="BA239" i="10"/>
  <c r="BA253" i="10"/>
  <c r="BI261" i="10"/>
  <c r="BS149" i="10"/>
  <c r="BS156" i="10"/>
  <c r="BS163" i="10"/>
  <c r="BS211" i="10"/>
  <c r="BS218" i="10"/>
  <c r="BS260" i="10"/>
  <c r="BS125" i="10"/>
  <c r="BI93" i="10"/>
  <c r="BA89" i="10"/>
  <c r="BA80" i="10"/>
  <c r="BB83" i="10"/>
  <c r="BB44" i="10"/>
  <c r="BB47" i="10"/>
  <c r="BB51" i="10"/>
  <c r="AV101" i="10"/>
  <c r="AV109" i="10"/>
  <c r="BB17" i="10"/>
  <c r="BA16" i="10"/>
  <c r="BR30" i="10"/>
  <c r="AV113" i="10"/>
  <c r="BR117" i="10"/>
  <c r="BR130" i="10"/>
  <c r="AV128" i="10"/>
  <c r="AV136" i="10"/>
  <c r="AV141" i="10"/>
  <c r="BI14" i="10"/>
  <c r="BA11" i="10"/>
  <c r="BM88" i="10"/>
  <c r="AV177" i="10"/>
  <c r="AV197" i="10"/>
  <c r="BM93" i="10"/>
  <c r="BR219" i="10"/>
  <c r="BA228" i="10"/>
  <c r="BI234" i="10"/>
  <c r="BR267" i="10"/>
  <c r="AV118" i="10"/>
  <c r="BR122" i="10"/>
  <c r="AV121" i="10"/>
  <c r="AV134" i="10"/>
  <c r="BR137" i="10"/>
  <c r="BA19" i="10"/>
  <c r="BA24" i="10"/>
  <c r="BR26" i="10"/>
  <c r="BA27" i="10"/>
  <c r="BB30" i="10"/>
  <c r="BM44" i="10"/>
  <c r="BM47" i="10"/>
  <c r="BM54" i="10"/>
  <c r="BI54" i="10"/>
  <c r="BA56" i="10"/>
  <c r="BA61" i="10"/>
  <c r="BR69" i="10"/>
  <c r="BM79" i="10"/>
  <c r="BA97" i="10"/>
  <c r="BA106" i="10"/>
  <c r="BR112" i="10"/>
  <c r="BR205" i="10"/>
  <c r="BM238" i="10"/>
  <c r="AV153" i="10"/>
  <c r="AV204" i="10"/>
  <c r="AV229" i="10"/>
  <c r="BM41" i="10"/>
  <c r="BR212" i="10"/>
  <c r="AV154" i="10"/>
  <c r="AV157" i="10"/>
  <c r="AV164" i="10"/>
  <c r="BR165" i="10"/>
  <c r="AV188" i="10"/>
  <c r="AV258" i="10"/>
  <c r="BR261" i="10"/>
  <c r="AV262" i="10"/>
  <c r="BR264" i="10"/>
  <c r="AV271" i="10"/>
  <c r="AV275" i="10"/>
  <c r="BI20" i="10"/>
  <c r="BR34" i="10"/>
  <c r="BI59" i="10"/>
  <c r="BR66" i="10"/>
  <c r="BI196" i="10"/>
  <c r="AV208" i="10"/>
  <c r="AV222" i="10"/>
  <c r="AV123" i="10"/>
  <c r="AV126" i="10"/>
  <c r="AV131" i="10"/>
  <c r="BR133" i="10"/>
  <c r="AV147" i="10"/>
  <c r="BR10" i="10"/>
  <c r="BR14" i="10"/>
  <c r="BR17" i="10"/>
  <c r="BI26" i="10"/>
  <c r="BA33" i="10"/>
  <c r="BR41" i="10"/>
  <c r="BM59" i="10"/>
  <c r="BB66" i="10"/>
  <c r="BI102" i="10"/>
  <c r="BM127" i="10"/>
  <c r="AV160" i="10"/>
  <c r="AV180" i="10"/>
  <c r="AV186" i="10"/>
  <c r="AV201" i="10"/>
  <c r="BR20" i="10"/>
  <c r="BB23" i="10"/>
  <c r="AV151" i="10"/>
  <c r="AV158" i="10"/>
  <c r="AV169" i="10"/>
  <c r="AV175" i="10"/>
  <c r="AV179" i="10"/>
  <c r="AV189" i="10"/>
  <c r="AV195" i="10"/>
  <c r="AV207" i="10"/>
  <c r="AV221" i="10"/>
  <c r="AV228" i="10"/>
  <c r="BR234" i="10"/>
  <c r="AV235" i="10"/>
  <c r="AV239" i="10"/>
  <c r="BR242" i="10"/>
  <c r="AV243" i="10"/>
  <c r="BR246" i="10"/>
  <c r="AV247" i="10"/>
  <c r="AV251" i="10"/>
  <c r="BR254" i="10"/>
  <c r="AV255" i="10"/>
  <c r="BR257" i="10"/>
  <c r="AV268" i="10"/>
  <c r="BR270" i="10"/>
  <c r="AV272" i="10"/>
  <c r="AV276" i="10"/>
  <c r="BR278" i="10"/>
  <c r="BA9" i="10"/>
  <c r="BB14" i="10"/>
  <c r="BR23" i="10"/>
  <c r="BA32" i="10"/>
  <c r="BI37" i="10"/>
  <c r="BA38" i="10"/>
  <c r="BA39" i="10"/>
  <c r="BR44" i="10"/>
  <c r="BR47" i="10"/>
  <c r="BR51" i="10"/>
  <c r="BA50" i="10"/>
  <c r="BR54" i="10"/>
  <c r="BI66" i="10"/>
  <c r="BB79" i="10"/>
  <c r="BR83" i="10"/>
  <c r="BI88" i="10"/>
  <c r="BB93" i="10"/>
  <c r="BA90" i="10"/>
  <c r="BA92" i="10"/>
  <c r="BM107" i="10"/>
  <c r="BB140" i="10"/>
  <c r="BM146" i="10"/>
  <c r="BA147" i="10"/>
  <c r="BB152" i="10"/>
  <c r="BM165" i="10"/>
  <c r="BA166" i="10"/>
  <c r="BA168" i="10"/>
  <c r="BA171" i="10"/>
  <c r="BI187" i="10"/>
  <c r="BB187" i="10"/>
  <c r="BM196" i="10"/>
  <c r="BM200" i="10"/>
  <c r="BA204" i="10"/>
  <c r="BA216" i="10"/>
  <c r="BA224" i="10"/>
  <c r="BA226" i="10"/>
  <c r="BM234" i="10"/>
  <c r="BA265" i="10"/>
  <c r="BI140" i="10"/>
  <c r="BM187" i="10"/>
  <c r="BI242" i="10"/>
  <c r="BI254" i="10"/>
  <c r="BB264" i="10"/>
  <c r="BB122" i="10"/>
  <c r="BA149" i="10"/>
  <c r="BA209" i="10"/>
  <c r="BM219" i="10"/>
  <c r="BM227" i="10"/>
  <c r="BA222" i="10"/>
  <c r="BA249" i="10"/>
  <c r="BI264" i="10"/>
  <c r="BM267" i="10"/>
  <c r="BA271" i="10"/>
  <c r="BB130" i="10"/>
  <c r="BI159" i="10"/>
  <c r="BM212" i="10"/>
  <c r="BI257" i="10"/>
  <c r="BM261" i="10"/>
  <c r="BB270" i="10"/>
  <c r="BI274" i="10"/>
  <c r="BA114" i="10"/>
  <c r="BM122" i="10"/>
  <c r="BA128" i="10"/>
  <c r="BA157" i="10"/>
  <c r="BA173" i="10"/>
  <c r="BA183" i="10"/>
  <c r="BA193" i="10"/>
  <c r="BB196" i="10"/>
  <c r="BB205" i="10"/>
  <c r="BA231" i="10"/>
  <c r="BI238" i="10"/>
  <c r="BA236" i="10"/>
  <c r="BM242" i="10"/>
  <c r="BA244" i="10"/>
  <c r="BM257" i="10"/>
  <c r="BI270" i="10"/>
  <c r="BM274" i="10"/>
  <c r="BI10" i="10"/>
  <c r="BR59" i="10"/>
  <c r="BB219" i="10"/>
  <c r="BA214" i="10"/>
  <c r="BD279" i="10"/>
  <c r="BB133" i="10"/>
  <c r="BA131" i="10"/>
  <c r="BE279" i="10"/>
  <c r="BK279" i="10"/>
  <c r="BI30" i="10"/>
  <c r="BA43" i="10"/>
  <c r="BA46" i="10"/>
  <c r="BA49" i="10"/>
  <c r="BA52" i="10"/>
  <c r="BA57" i="10"/>
  <c r="BA64" i="10"/>
  <c r="BI74" i="10"/>
  <c r="BA73" i="10"/>
  <c r="BR107" i="10"/>
  <c r="BS105" i="10"/>
  <c r="BA113" i="10"/>
  <c r="BB117" i="10"/>
  <c r="BB242" i="10"/>
  <c r="BA240" i="10"/>
  <c r="BC279" i="10"/>
  <c r="BI34" i="10"/>
  <c r="BR37" i="10"/>
  <c r="BM137" i="10"/>
  <c r="BA220" i="10"/>
  <c r="BB227" i="10"/>
  <c r="BL279" i="10"/>
  <c r="BA15" i="10"/>
  <c r="BA21" i="10"/>
  <c r="BA23" i="10" s="1"/>
  <c r="BB59" i="10"/>
  <c r="BB112" i="10"/>
  <c r="BA108" i="10"/>
  <c r="BJ279" i="10"/>
  <c r="BB41" i="10"/>
  <c r="BS96" i="10"/>
  <c r="BG279" i="10"/>
  <c r="BM10" i="10"/>
  <c r="BM51" i="10"/>
  <c r="BA53" i="10"/>
  <c r="BA85" i="10"/>
  <c r="BB88" i="10"/>
  <c r="BB94" i="10"/>
  <c r="BF102" i="10"/>
  <c r="BF279" i="10" s="1"/>
  <c r="BM102" i="10"/>
  <c r="BB107" i="10"/>
  <c r="BA103" i="10"/>
  <c r="BM152" i="10"/>
  <c r="BA160" i="10"/>
  <c r="BB165" i="10"/>
  <c r="BA67" i="10"/>
  <c r="BB127" i="10"/>
  <c r="BM159" i="10"/>
  <c r="BA164" i="10"/>
  <c r="BA177" i="10"/>
  <c r="BM205" i="10"/>
  <c r="BI227" i="10"/>
  <c r="BR250" i="10"/>
  <c r="BS249" i="10"/>
  <c r="BI278" i="10"/>
  <c r="BI127" i="10"/>
  <c r="BA123" i="10"/>
  <c r="BA129" i="10"/>
  <c r="BB176" i="10"/>
  <c r="BA178" i="10"/>
  <c r="BA186" i="10"/>
  <c r="BA197" i="10"/>
  <c r="BR238" i="10"/>
  <c r="BS237" i="10"/>
  <c r="BA255" i="10"/>
  <c r="BB257" i="10"/>
  <c r="BA258" i="10"/>
  <c r="BB267" i="10"/>
  <c r="BA243" i="10"/>
  <c r="BB246" i="10"/>
  <c r="BA247" i="10"/>
  <c r="BB250" i="10"/>
  <c r="BA70" i="10"/>
  <c r="BA75" i="10"/>
  <c r="BA118" i="10"/>
  <c r="BM130" i="10"/>
  <c r="BI130" i="10"/>
  <c r="BA136" i="10"/>
  <c r="BR146" i="10"/>
  <c r="BA151" i="10"/>
  <c r="BR159" i="10"/>
  <c r="BM176" i="10"/>
  <c r="BI176" i="10"/>
  <c r="BA172" i="10"/>
  <c r="BA190" i="10"/>
  <c r="BB212" i="10"/>
  <c r="BB234" i="10"/>
  <c r="BA229" i="10"/>
  <c r="BA235" i="10"/>
  <c r="BB238" i="10"/>
  <c r="BA135" i="10"/>
  <c r="BA141" i="10"/>
  <c r="BA150" i="10"/>
  <c r="BA154" i="10"/>
  <c r="BA180" i="10"/>
  <c r="BA199" i="10"/>
  <c r="BA201" i="10"/>
  <c r="BI212" i="10"/>
  <c r="BM246" i="10"/>
  <c r="BB254" i="10"/>
  <c r="BA252" i="10"/>
  <c r="BA134" i="10"/>
  <c r="BA167" i="10"/>
  <c r="BA256" i="10"/>
  <c r="BB278" i="10"/>
  <c r="BA139" i="10"/>
  <c r="BA263" i="10"/>
  <c r="BA269" i="10"/>
  <c r="BB274" i="10"/>
  <c r="AW162" i="10"/>
  <c r="AW175" i="10"/>
  <c r="AW185" i="10"/>
  <c r="AW195" i="10"/>
  <c r="AW207" i="10"/>
  <c r="AW221" i="10"/>
  <c r="AW231" i="10"/>
  <c r="AW268" i="10"/>
  <c r="AW276" i="10"/>
  <c r="AW109" i="10"/>
  <c r="AW120" i="10"/>
  <c r="AW31" i="10"/>
  <c r="AW52" i="10"/>
  <c r="AW80" i="10"/>
  <c r="AW84" i="10"/>
  <c r="AW87" i="10"/>
  <c r="AW91" i="10"/>
  <c r="AW99" i="10"/>
  <c r="AW121" i="10"/>
  <c r="AW169" i="10"/>
  <c r="AW179" i="10"/>
  <c r="AW189" i="10"/>
  <c r="AW214" i="10"/>
  <c r="AW224" i="10"/>
  <c r="AW235" i="10"/>
  <c r="AW272" i="10"/>
  <c r="AW98" i="10"/>
  <c r="AW116" i="10"/>
  <c r="AW128" i="10"/>
  <c r="AW141" i="10"/>
  <c r="AW13" i="10"/>
  <c r="AW35" i="10"/>
  <c r="AW151" i="10"/>
  <c r="AW158" i="10"/>
  <c r="AW166" i="10"/>
  <c r="AW182" i="10"/>
  <c r="AW192" i="10"/>
  <c r="AW228" i="10"/>
  <c r="AW243" i="10"/>
  <c r="AW251" i="10"/>
  <c r="AW101" i="10"/>
  <c r="AW105" i="10"/>
  <c r="AW113" i="10"/>
  <c r="AW136" i="10"/>
  <c r="AW144" i="10"/>
  <c r="AW9" i="10"/>
  <c r="AW18" i="10"/>
  <c r="AW27" i="10"/>
  <c r="AW48" i="10"/>
  <c r="AW60" i="10"/>
  <c r="AW72" i="10"/>
  <c r="AW255" i="10"/>
  <c r="AU278" i="10"/>
  <c r="AT278" i="10"/>
  <c r="AQ278" i="10"/>
  <c r="AP278" i="10"/>
  <c r="AO278" i="10"/>
  <c r="AM278" i="10"/>
  <c r="AL278" i="10"/>
  <c r="AK278" i="10"/>
  <c r="AJ278" i="10"/>
  <c r="AI278" i="10"/>
  <c r="AH278" i="10"/>
  <c r="AN277" i="10"/>
  <c r="AG277" i="10"/>
  <c r="AN276" i="10"/>
  <c r="AG276" i="10"/>
  <c r="AN275" i="10"/>
  <c r="AG275" i="10"/>
  <c r="AU274" i="10"/>
  <c r="AT274" i="10"/>
  <c r="AQ274" i="10"/>
  <c r="AP274" i="10"/>
  <c r="AO274" i="10"/>
  <c r="AM274" i="10"/>
  <c r="AL274" i="10"/>
  <c r="AK274" i="10"/>
  <c r="AJ274" i="10"/>
  <c r="AI274" i="10"/>
  <c r="AH274" i="10"/>
  <c r="AN273" i="10"/>
  <c r="AG273" i="10"/>
  <c r="AN272" i="10"/>
  <c r="AG272" i="10"/>
  <c r="AN271" i="10"/>
  <c r="AG271" i="10"/>
  <c r="AU270" i="10"/>
  <c r="AT270" i="10"/>
  <c r="AQ270" i="10"/>
  <c r="AP270" i="10"/>
  <c r="AO270" i="10"/>
  <c r="AM270" i="10"/>
  <c r="AL270" i="10"/>
  <c r="AK270" i="10"/>
  <c r="AJ270" i="10"/>
  <c r="AI270" i="10"/>
  <c r="AH270" i="10"/>
  <c r="AN269" i="10"/>
  <c r="AG269" i="10"/>
  <c r="AN268" i="10"/>
  <c r="AG268" i="10"/>
  <c r="AU267" i="10"/>
  <c r="AT267" i="10"/>
  <c r="AQ267" i="10"/>
  <c r="AP267" i="10"/>
  <c r="AO267" i="10"/>
  <c r="AM267" i="10"/>
  <c r="AL267" i="10"/>
  <c r="AK267" i="10"/>
  <c r="AJ267" i="10"/>
  <c r="AI267" i="10"/>
  <c r="AH267" i="10"/>
  <c r="AN266" i="10"/>
  <c r="AG266" i="10"/>
  <c r="AN265" i="10"/>
  <c r="AG265" i="10"/>
  <c r="AU264" i="10"/>
  <c r="AT264" i="10"/>
  <c r="AQ264" i="10"/>
  <c r="AP264" i="10"/>
  <c r="AO264" i="10"/>
  <c r="AM264" i="10"/>
  <c r="AL264" i="10"/>
  <c r="AK264" i="10"/>
  <c r="AJ264" i="10"/>
  <c r="AI264" i="10"/>
  <c r="AH264" i="10"/>
  <c r="AN263" i="10"/>
  <c r="AG263" i="10"/>
  <c r="AN262" i="10"/>
  <c r="AG262" i="10"/>
  <c r="AN260" i="10"/>
  <c r="AG260" i="10"/>
  <c r="AN259" i="10"/>
  <c r="AG259" i="10"/>
  <c r="AN258" i="10"/>
  <c r="AG258" i="10"/>
  <c r="AN256" i="10"/>
  <c r="AG256" i="10"/>
  <c r="AN255" i="10"/>
  <c r="AG255" i="10"/>
  <c r="AN253" i="10"/>
  <c r="AG253" i="10"/>
  <c r="AN252" i="10"/>
  <c r="AG252" i="10"/>
  <c r="AN251" i="10"/>
  <c r="AG251" i="10"/>
  <c r="AN249" i="10"/>
  <c r="AG249" i="10"/>
  <c r="AN248" i="10"/>
  <c r="AG248" i="10"/>
  <c r="AN247" i="10"/>
  <c r="AG247" i="10"/>
  <c r="AN245" i="10"/>
  <c r="AG245" i="10"/>
  <c r="AN244" i="10"/>
  <c r="AG244" i="10"/>
  <c r="AN243" i="10"/>
  <c r="AG243" i="10"/>
  <c r="AN241" i="10"/>
  <c r="AG241" i="10"/>
  <c r="AN240" i="10"/>
  <c r="AG240" i="10"/>
  <c r="AN239" i="10"/>
  <c r="AG239" i="10"/>
  <c r="AN237" i="10"/>
  <c r="AG237" i="10"/>
  <c r="AN236" i="10"/>
  <c r="AG236" i="10"/>
  <c r="AN235" i="10"/>
  <c r="AG235" i="10"/>
  <c r="AU234" i="10"/>
  <c r="AT234" i="10"/>
  <c r="AQ234" i="10"/>
  <c r="AP234" i="10"/>
  <c r="AO234" i="10"/>
  <c r="AM234" i="10"/>
  <c r="AL234" i="10"/>
  <c r="AK234" i="10"/>
  <c r="AJ234" i="10"/>
  <c r="AI234" i="10"/>
  <c r="AH234" i="10"/>
  <c r="AN233" i="10"/>
  <c r="AG233" i="10"/>
  <c r="AN232" i="10"/>
  <c r="AG232" i="10"/>
  <c r="AN231" i="10"/>
  <c r="AG231" i="10"/>
  <c r="AN230" i="10"/>
  <c r="AG230" i="10"/>
  <c r="AN229" i="10"/>
  <c r="AG229" i="10"/>
  <c r="AN228" i="10"/>
  <c r="AG228" i="10"/>
  <c r="AU227" i="10"/>
  <c r="AT227" i="10"/>
  <c r="AQ227" i="10"/>
  <c r="AP227" i="10"/>
  <c r="AO227" i="10"/>
  <c r="AM227" i="10"/>
  <c r="AL227" i="10"/>
  <c r="AK227" i="10"/>
  <c r="AJ227" i="10"/>
  <c r="AI227" i="10"/>
  <c r="AH227" i="10"/>
  <c r="AN226" i="10"/>
  <c r="AG226" i="10"/>
  <c r="AN225" i="10"/>
  <c r="AG225" i="10"/>
  <c r="AN224" i="10"/>
  <c r="AG224" i="10"/>
  <c r="AN223" i="10"/>
  <c r="AG223" i="10"/>
  <c r="AN222" i="10"/>
  <c r="AG222" i="10"/>
  <c r="AN221" i="10"/>
  <c r="AG221" i="10"/>
  <c r="AN220" i="10"/>
  <c r="AG220" i="10"/>
  <c r="AU219" i="10"/>
  <c r="AT219" i="10"/>
  <c r="AQ219" i="10"/>
  <c r="AP219" i="10"/>
  <c r="AO219" i="10"/>
  <c r="AM219" i="10"/>
  <c r="AL219" i="10"/>
  <c r="AK219" i="10"/>
  <c r="AJ219" i="10"/>
  <c r="AI219" i="10"/>
  <c r="AH219" i="10"/>
  <c r="AN218" i="10"/>
  <c r="AG218" i="10"/>
  <c r="AN217" i="10"/>
  <c r="AG217" i="10"/>
  <c r="AN216" i="10"/>
  <c r="AG216" i="10"/>
  <c r="AN215" i="10"/>
  <c r="AG215" i="10"/>
  <c r="AN214" i="10"/>
  <c r="AG214" i="10"/>
  <c r="AN213" i="10"/>
  <c r="AG213" i="10"/>
  <c r="AU212" i="10"/>
  <c r="AT212" i="10"/>
  <c r="AQ212" i="10"/>
  <c r="AP212" i="10"/>
  <c r="AO212" i="10"/>
  <c r="AM212" i="10"/>
  <c r="AL212" i="10"/>
  <c r="AK212" i="10"/>
  <c r="AJ212" i="10"/>
  <c r="AI212" i="10"/>
  <c r="AH212" i="10"/>
  <c r="AN211" i="10"/>
  <c r="AG211" i="10"/>
  <c r="AN210" i="10"/>
  <c r="AG210" i="10"/>
  <c r="AN209" i="10"/>
  <c r="AG209" i="10"/>
  <c r="AN208" i="10"/>
  <c r="AG208" i="10"/>
  <c r="AN207" i="10"/>
  <c r="AG207" i="10"/>
  <c r="AN206" i="10"/>
  <c r="AG206" i="10"/>
  <c r="AN204" i="10"/>
  <c r="AG204" i="10"/>
  <c r="AN203" i="10"/>
  <c r="AG203" i="10"/>
  <c r="AN202" i="10"/>
  <c r="AG202" i="10"/>
  <c r="AN201" i="10"/>
  <c r="AG201" i="10"/>
  <c r="AU200" i="10"/>
  <c r="AT200" i="10"/>
  <c r="AQ200" i="10"/>
  <c r="AP200" i="10"/>
  <c r="AO200" i="10"/>
  <c r="AM200" i="10"/>
  <c r="AL200" i="10"/>
  <c r="AK200" i="10"/>
  <c r="AJ200" i="10"/>
  <c r="AI200" i="10"/>
  <c r="AH200" i="10"/>
  <c r="AN199" i="10"/>
  <c r="AG199" i="10"/>
  <c r="AN198" i="10"/>
  <c r="AG198" i="10"/>
  <c r="AN197" i="10"/>
  <c r="AG197" i="10"/>
  <c r="AN195" i="10"/>
  <c r="AG195" i="10"/>
  <c r="AN194" i="10"/>
  <c r="AG194" i="10"/>
  <c r="AN193" i="10"/>
  <c r="AG193" i="10"/>
  <c r="AN192" i="10"/>
  <c r="AG192" i="10"/>
  <c r="AN191" i="10"/>
  <c r="AG191" i="10"/>
  <c r="AN190" i="10"/>
  <c r="AG190" i="10"/>
  <c r="AN189" i="10"/>
  <c r="AG189" i="10"/>
  <c r="AN188" i="10"/>
  <c r="AG188" i="10"/>
  <c r="AN186" i="10"/>
  <c r="AG186" i="10"/>
  <c r="AN185" i="10"/>
  <c r="AG185" i="10"/>
  <c r="AN184" i="10"/>
  <c r="AG184" i="10"/>
  <c r="AN183" i="10"/>
  <c r="AG183" i="10"/>
  <c r="AN182" i="10"/>
  <c r="AG182" i="10"/>
  <c r="AN181" i="10"/>
  <c r="AG181" i="10"/>
  <c r="AN180" i="10"/>
  <c r="AG180" i="10"/>
  <c r="AN179" i="10"/>
  <c r="AG179" i="10"/>
  <c r="AN178" i="10"/>
  <c r="AG178" i="10"/>
  <c r="AN177" i="10"/>
  <c r="AG177" i="10"/>
  <c r="AU176" i="10"/>
  <c r="AT176" i="10"/>
  <c r="AQ176" i="10"/>
  <c r="AP176" i="10"/>
  <c r="AO176" i="10"/>
  <c r="AM176" i="10"/>
  <c r="AL176" i="10"/>
  <c r="AK176" i="10"/>
  <c r="AJ176" i="10"/>
  <c r="AI176" i="10"/>
  <c r="AH176" i="10"/>
  <c r="AN175" i="10"/>
  <c r="AG175" i="10"/>
  <c r="AN174" i="10"/>
  <c r="AG174" i="10"/>
  <c r="AN173" i="10"/>
  <c r="AG173" i="10"/>
  <c r="AN172" i="10"/>
  <c r="AG172" i="10"/>
  <c r="AN171" i="10"/>
  <c r="AG171" i="10"/>
  <c r="AN170" i="10"/>
  <c r="AG170" i="10"/>
  <c r="AN169" i="10"/>
  <c r="AG169" i="10"/>
  <c r="AN168" i="10"/>
  <c r="AG168" i="10"/>
  <c r="AN167" i="10"/>
  <c r="AG167" i="10"/>
  <c r="AN166" i="10"/>
  <c r="AG166" i="10"/>
  <c r="AU165" i="10"/>
  <c r="AT165" i="10"/>
  <c r="AQ165" i="10"/>
  <c r="AP165" i="10"/>
  <c r="AO165" i="10"/>
  <c r="AM165" i="10"/>
  <c r="AL165" i="10"/>
  <c r="AK165" i="10"/>
  <c r="AJ165" i="10"/>
  <c r="AI165" i="10"/>
  <c r="AH165" i="10"/>
  <c r="AN164" i="10"/>
  <c r="AG164" i="10"/>
  <c r="AN163" i="10"/>
  <c r="AG163" i="10"/>
  <c r="AN162" i="10"/>
  <c r="AG162" i="10"/>
  <c r="AN161" i="10"/>
  <c r="AG161" i="10"/>
  <c r="AN160" i="10"/>
  <c r="AG160" i="10"/>
  <c r="AN158" i="10"/>
  <c r="AG158" i="10"/>
  <c r="AN157" i="10"/>
  <c r="AG157" i="10"/>
  <c r="AN156" i="10"/>
  <c r="AG156" i="10"/>
  <c r="AN155" i="10"/>
  <c r="AG155" i="10"/>
  <c r="AN154" i="10"/>
  <c r="AG154" i="10"/>
  <c r="AN153" i="10"/>
  <c r="AG153" i="10"/>
  <c r="AU152" i="10"/>
  <c r="AT152" i="10"/>
  <c r="AQ152" i="10"/>
  <c r="AO152" i="10"/>
  <c r="AM152" i="10"/>
  <c r="AL152" i="10"/>
  <c r="AK152" i="10"/>
  <c r="AJ152" i="10"/>
  <c r="AI152" i="10"/>
  <c r="AH152" i="10"/>
  <c r="AN151" i="10"/>
  <c r="AG151" i="10"/>
  <c r="AN150" i="10"/>
  <c r="AG150" i="10"/>
  <c r="AN149" i="10"/>
  <c r="AG149" i="10"/>
  <c r="AN148" i="10"/>
  <c r="AG148" i="10"/>
  <c r="AP147" i="10"/>
  <c r="AG147" i="10"/>
  <c r="AU146" i="10"/>
  <c r="AT146" i="10"/>
  <c r="AQ146" i="10"/>
  <c r="AP146" i="10"/>
  <c r="AO146" i="10"/>
  <c r="AM146" i="10"/>
  <c r="AL146" i="10"/>
  <c r="AK146" i="10"/>
  <c r="AJ146" i="10"/>
  <c r="AI146" i="10"/>
  <c r="AH146" i="10"/>
  <c r="AN145" i="10"/>
  <c r="AG145" i="10"/>
  <c r="AN144" i="10"/>
  <c r="AG144" i="10"/>
  <c r="AN143" i="10"/>
  <c r="AG143" i="10"/>
  <c r="AN142" i="10"/>
  <c r="AG142" i="10"/>
  <c r="AN141" i="10"/>
  <c r="AG141" i="10"/>
  <c r="AT140" i="10"/>
  <c r="AT205" i="10" s="1"/>
  <c r="AT246" i="10" s="1"/>
  <c r="AT34" i="10" s="1"/>
  <c r="AT37" i="10" s="1"/>
  <c r="AT257" i="10" s="1"/>
  <c r="AQ140" i="10"/>
  <c r="AK140" i="10"/>
  <c r="AK205" i="10" s="1"/>
  <c r="AK246" i="10" s="1"/>
  <c r="AK34" i="10" s="1"/>
  <c r="AK37" i="10" s="1"/>
  <c r="AK257" i="10" s="1"/>
  <c r="AJ140" i="10"/>
  <c r="AJ205" i="10" s="1"/>
  <c r="AJ246" i="10" s="1"/>
  <c r="AJ34" i="10" s="1"/>
  <c r="AJ37" i="10" s="1"/>
  <c r="AJ257" i="10" s="1"/>
  <c r="AN139" i="10"/>
  <c r="AG139" i="10"/>
  <c r="AN138" i="10"/>
  <c r="AG138" i="10"/>
  <c r="AU137" i="10"/>
  <c r="AT137" i="10"/>
  <c r="AT159" i="10" s="1"/>
  <c r="AQ137" i="10"/>
  <c r="AQ159" i="10" s="1"/>
  <c r="AP137" i="10"/>
  <c r="AP140" i="10" s="1"/>
  <c r="AO137" i="10"/>
  <c r="AO140" i="10" s="1"/>
  <c r="AM137" i="10"/>
  <c r="AL137" i="10"/>
  <c r="AK137" i="10"/>
  <c r="AK159" i="10" s="1"/>
  <c r="AJ137" i="10"/>
  <c r="AJ159" i="10" s="1"/>
  <c r="AI137" i="10"/>
  <c r="AI140" i="10" s="1"/>
  <c r="AH137" i="10"/>
  <c r="AH140" i="10" s="1"/>
  <c r="AN136" i="10"/>
  <c r="AG136" i="10"/>
  <c r="AN135" i="10"/>
  <c r="AG135" i="10"/>
  <c r="AN134" i="10"/>
  <c r="AG134" i="10"/>
  <c r="AU133" i="10"/>
  <c r="AT133" i="10"/>
  <c r="AQ133" i="10"/>
  <c r="AP133" i="10"/>
  <c r="AO133" i="10"/>
  <c r="AM133" i="10"/>
  <c r="AL133" i="10"/>
  <c r="AK133" i="10"/>
  <c r="AJ133" i="10"/>
  <c r="AI133" i="10"/>
  <c r="AH133" i="10"/>
  <c r="AN132" i="10"/>
  <c r="AG132" i="10"/>
  <c r="AN131" i="10"/>
  <c r="AG131" i="10"/>
  <c r="AU130" i="10"/>
  <c r="AT130" i="10"/>
  <c r="AQ130" i="10"/>
  <c r="AP130" i="10"/>
  <c r="AO130" i="10"/>
  <c r="AM130" i="10"/>
  <c r="AL130" i="10"/>
  <c r="AK130" i="10"/>
  <c r="AJ130" i="10"/>
  <c r="AI130" i="10"/>
  <c r="AH130" i="10"/>
  <c r="AN129" i="10"/>
  <c r="AG129" i="10"/>
  <c r="AN128" i="10"/>
  <c r="AG128" i="10"/>
  <c r="AN126" i="10"/>
  <c r="AG126" i="10"/>
  <c r="AN125" i="10"/>
  <c r="AG125" i="10"/>
  <c r="AN124" i="10"/>
  <c r="AG124" i="10"/>
  <c r="AN123" i="10"/>
  <c r="AG123" i="10"/>
  <c r="AU122" i="10"/>
  <c r="AT122" i="10"/>
  <c r="AQ122" i="10"/>
  <c r="AP122" i="10"/>
  <c r="AO122" i="10"/>
  <c r="AM122" i="10"/>
  <c r="AL122" i="10"/>
  <c r="AK122" i="10"/>
  <c r="AJ122" i="10"/>
  <c r="AI122" i="10"/>
  <c r="AH122" i="10"/>
  <c r="AN121" i="10"/>
  <c r="AG121" i="10"/>
  <c r="AN120" i="10"/>
  <c r="AG120" i="10"/>
  <c r="AN119" i="10"/>
  <c r="AG119" i="10"/>
  <c r="AN118" i="10"/>
  <c r="AG118" i="10"/>
  <c r="AU117" i="10"/>
  <c r="AT117" i="10"/>
  <c r="AQ117" i="10"/>
  <c r="AP117" i="10"/>
  <c r="AO117" i="10"/>
  <c r="AM117" i="10"/>
  <c r="AL117" i="10"/>
  <c r="AK117" i="10"/>
  <c r="AJ117" i="10"/>
  <c r="AI117" i="10"/>
  <c r="AH117" i="10"/>
  <c r="AN116" i="10"/>
  <c r="AG116" i="10"/>
  <c r="AN115" i="10"/>
  <c r="AG115" i="10"/>
  <c r="AN114" i="10"/>
  <c r="AG114" i="10"/>
  <c r="AN113" i="10"/>
  <c r="AG113" i="10"/>
  <c r="AU112" i="10"/>
  <c r="AT112" i="10"/>
  <c r="AQ112" i="10"/>
  <c r="AP112" i="10"/>
  <c r="AO112" i="10"/>
  <c r="AM112" i="10"/>
  <c r="AL112" i="10"/>
  <c r="AK112" i="10"/>
  <c r="AJ112" i="10"/>
  <c r="AI112" i="10"/>
  <c r="AH112" i="10"/>
  <c r="AN111" i="10"/>
  <c r="AG111" i="10"/>
  <c r="AN110" i="10"/>
  <c r="AG110" i="10"/>
  <c r="AN109" i="10"/>
  <c r="AG109" i="10"/>
  <c r="AN108" i="10"/>
  <c r="AG108" i="10"/>
  <c r="AN106" i="10"/>
  <c r="AG106" i="10"/>
  <c r="AN105" i="10"/>
  <c r="AG105" i="10"/>
  <c r="AN104" i="10"/>
  <c r="AG104" i="10"/>
  <c r="AN103" i="10"/>
  <c r="AG103" i="10"/>
  <c r="AU102" i="10"/>
  <c r="AU127" i="10" s="1"/>
  <c r="AU261" i="10" s="1"/>
  <c r="AT102" i="10"/>
  <c r="AT127" i="10" s="1"/>
  <c r="AT261" i="10" s="1"/>
  <c r="AN101" i="10"/>
  <c r="AG101" i="10"/>
  <c r="AN100" i="10"/>
  <c r="AG100" i="10"/>
  <c r="AN99" i="10"/>
  <c r="AG99" i="10"/>
  <c r="AN98" i="10"/>
  <c r="AG98" i="10"/>
  <c r="AN97" i="10"/>
  <c r="AG97" i="10"/>
  <c r="AN96" i="10"/>
  <c r="AG96" i="10"/>
  <c r="AN95" i="10"/>
  <c r="AG95" i="10"/>
  <c r="AN94" i="10"/>
  <c r="AK94" i="10"/>
  <c r="AY94" i="10" s="1"/>
  <c r="AN92" i="10"/>
  <c r="AG92" i="10"/>
  <c r="AN91" i="10"/>
  <c r="AG91" i="10"/>
  <c r="AN90" i="10"/>
  <c r="AG90" i="10"/>
  <c r="AN89" i="10"/>
  <c r="AG89" i="10"/>
  <c r="AN87" i="10"/>
  <c r="AG87" i="10"/>
  <c r="AN86" i="10"/>
  <c r="AG86" i="10"/>
  <c r="AN85" i="10"/>
  <c r="AG85" i="10"/>
  <c r="AN84" i="10"/>
  <c r="AG84" i="10"/>
  <c r="AU83" i="10"/>
  <c r="AM83" i="10"/>
  <c r="AL83" i="10"/>
  <c r="AN82" i="10"/>
  <c r="AG82" i="10"/>
  <c r="AN81" i="10"/>
  <c r="AG81" i="10"/>
  <c r="AN80" i="10"/>
  <c r="AG80" i="10"/>
  <c r="AN78" i="10"/>
  <c r="AG78" i="10"/>
  <c r="AN77" i="10"/>
  <c r="AG77" i="10"/>
  <c r="AN76" i="10"/>
  <c r="AG76" i="10"/>
  <c r="AN75" i="10"/>
  <c r="AG75" i="10"/>
  <c r="AN73" i="10"/>
  <c r="AG73" i="10"/>
  <c r="AN72" i="10"/>
  <c r="AG72" i="10"/>
  <c r="AN71" i="10"/>
  <c r="AG71" i="10"/>
  <c r="AN70" i="10"/>
  <c r="AG70" i="10"/>
  <c r="AU69" i="10"/>
  <c r="AT69" i="10"/>
  <c r="AQ69" i="10"/>
  <c r="AP69" i="10"/>
  <c r="AO69" i="10"/>
  <c r="AM69" i="10"/>
  <c r="AL69" i="10"/>
  <c r="AK69" i="10"/>
  <c r="AJ69" i="10"/>
  <c r="AI69" i="10"/>
  <c r="AH69" i="10"/>
  <c r="AN68" i="10"/>
  <c r="AG68" i="10"/>
  <c r="AN67" i="10"/>
  <c r="AG67" i="10"/>
  <c r="AN65" i="10"/>
  <c r="AG65" i="10"/>
  <c r="AN64" i="10"/>
  <c r="AG64" i="10"/>
  <c r="AN63" i="10"/>
  <c r="AG63" i="10"/>
  <c r="AU62" i="10"/>
  <c r="AT62" i="10"/>
  <c r="AT83" i="10" s="1"/>
  <c r="AQ62" i="10"/>
  <c r="AQ83" i="10" s="1"/>
  <c r="AP62" i="10"/>
  <c r="AP83" i="10" s="1"/>
  <c r="AO62" i="10"/>
  <c r="AO83" i="10" s="1"/>
  <c r="AM62" i="10"/>
  <c r="AL62" i="10"/>
  <c r="AK62" i="10"/>
  <c r="AK83" i="10" s="1"/>
  <c r="AJ62" i="10"/>
  <c r="AJ83" i="10" s="1"/>
  <c r="AI62" i="10"/>
  <c r="AI83" i="10" s="1"/>
  <c r="AH62" i="10"/>
  <c r="AH83" i="10" s="1"/>
  <c r="AN61" i="10"/>
  <c r="AG61" i="10"/>
  <c r="AN60" i="10"/>
  <c r="AG60" i="10"/>
  <c r="AU59" i="10"/>
  <c r="AT59" i="10"/>
  <c r="AQ59" i="10"/>
  <c r="AP59" i="10"/>
  <c r="AO59" i="10"/>
  <c r="AM59" i="10"/>
  <c r="AL59" i="10"/>
  <c r="AK59" i="10"/>
  <c r="AJ59" i="10"/>
  <c r="AI59" i="10"/>
  <c r="AH59" i="10"/>
  <c r="AN58" i="10"/>
  <c r="AG58" i="10"/>
  <c r="AN57" i="10"/>
  <c r="AG57" i="10"/>
  <c r="AN56" i="10"/>
  <c r="AG56" i="10"/>
  <c r="AN55" i="10"/>
  <c r="AG55" i="10"/>
  <c r="AN53" i="10"/>
  <c r="AG53" i="10"/>
  <c r="AN52" i="10"/>
  <c r="AG52" i="10"/>
  <c r="AN50" i="10"/>
  <c r="AG50" i="10"/>
  <c r="AN49" i="10"/>
  <c r="AG49" i="10"/>
  <c r="AN48" i="10"/>
  <c r="AG48" i="10"/>
  <c r="AU47" i="10"/>
  <c r="AT47" i="10"/>
  <c r="AQ47" i="10"/>
  <c r="AP47" i="10"/>
  <c r="AO47" i="10"/>
  <c r="AM47" i="10"/>
  <c r="AL47" i="10"/>
  <c r="AK47" i="10"/>
  <c r="AJ47" i="10"/>
  <c r="AI47" i="10"/>
  <c r="AH47" i="10"/>
  <c r="AN46" i="10"/>
  <c r="AG46" i="10"/>
  <c r="AN45" i="10"/>
  <c r="AG45" i="10"/>
  <c r="AU44" i="10"/>
  <c r="AU54" i="10" s="1"/>
  <c r="AU254" i="10" s="1"/>
  <c r="AU41" i="10" s="1"/>
  <c r="AU196" i="10" s="1"/>
  <c r="AU10" i="10" s="1"/>
  <c r="AU26" i="10" s="1"/>
  <c r="AT44" i="10"/>
  <c r="AT54" i="10" s="1"/>
  <c r="AT254" i="10" s="1"/>
  <c r="AT41" i="10" s="1"/>
  <c r="AT196" i="10" s="1"/>
  <c r="AT10" i="10" s="1"/>
  <c r="AT26" i="10" s="1"/>
  <c r="AQ44" i="10"/>
  <c r="AQ54" i="10" s="1"/>
  <c r="AQ254" i="10" s="1"/>
  <c r="AQ41" i="10" s="1"/>
  <c r="AQ196" i="10" s="1"/>
  <c r="AQ10" i="10" s="1"/>
  <c r="AQ26" i="10" s="1"/>
  <c r="AP44" i="10"/>
  <c r="AP54" i="10" s="1"/>
  <c r="AP254" i="10" s="1"/>
  <c r="AP41" i="10" s="1"/>
  <c r="AP196" i="10" s="1"/>
  <c r="AP10" i="10" s="1"/>
  <c r="AP26" i="10" s="1"/>
  <c r="AO44" i="10"/>
  <c r="AO54" i="10" s="1"/>
  <c r="AO254" i="10" s="1"/>
  <c r="AO41" i="10" s="1"/>
  <c r="AO196" i="10" s="1"/>
  <c r="AO10" i="10" s="1"/>
  <c r="AO26" i="10" s="1"/>
  <c r="AM44" i="10"/>
  <c r="AM54" i="10" s="1"/>
  <c r="AM254" i="10" s="1"/>
  <c r="AM41" i="10" s="1"/>
  <c r="AM196" i="10" s="1"/>
  <c r="AM10" i="10" s="1"/>
  <c r="AM26" i="10" s="1"/>
  <c r="AL44" i="10"/>
  <c r="AL54" i="10" s="1"/>
  <c r="AL254" i="10" s="1"/>
  <c r="AL41" i="10" s="1"/>
  <c r="AL196" i="10" s="1"/>
  <c r="AL10" i="10" s="1"/>
  <c r="AL26" i="10" s="1"/>
  <c r="AK44" i="10"/>
  <c r="AK54" i="10" s="1"/>
  <c r="AK254" i="10" s="1"/>
  <c r="AK41" i="10" s="1"/>
  <c r="AK196" i="10" s="1"/>
  <c r="AK10" i="10" s="1"/>
  <c r="AK26" i="10" s="1"/>
  <c r="AJ44" i="10"/>
  <c r="AJ54" i="10" s="1"/>
  <c r="AJ254" i="10" s="1"/>
  <c r="AJ41" i="10" s="1"/>
  <c r="AJ196" i="10" s="1"/>
  <c r="AJ10" i="10" s="1"/>
  <c r="AJ26" i="10" s="1"/>
  <c r="AI44" i="10"/>
  <c r="AI54" i="10" s="1"/>
  <c r="AI254" i="10" s="1"/>
  <c r="AI41" i="10" s="1"/>
  <c r="AI196" i="10" s="1"/>
  <c r="AI10" i="10" s="1"/>
  <c r="AI26" i="10" s="1"/>
  <c r="AH44" i="10"/>
  <c r="AH54" i="10" s="1"/>
  <c r="AH254" i="10" s="1"/>
  <c r="AH41" i="10" s="1"/>
  <c r="AH196" i="10" s="1"/>
  <c r="AH10" i="10" s="1"/>
  <c r="AH26" i="10" s="1"/>
  <c r="AN43" i="10"/>
  <c r="AG43" i="10"/>
  <c r="AN42" i="10"/>
  <c r="AG42" i="10"/>
  <c r="AN40" i="10"/>
  <c r="AG40" i="10"/>
  <c r="AN39" i="10"/>
  <c r="AG39" i="10"/>
  <c r="AN38" i="10"/>
  <c r="AG38" i="10"/>
  <c r="AN36" i="10"/>
  <c r="AG36" i="10"/>
  <c r="AN35" i="10"/>
  <c r="AG35" i="10"/>
  <c r="AN33" i="10"/>
  <c r="AG33" i="10"/>
  <c r="AN32" i="10"/>
  <c r="AG32" i="10"/>
  <c r="AN31" i="10"/>
  <c r="AG31" i="10"/>
  <c r="AN29" i="10"/>
  <c r="AG29" i="10"/>
  <c r="AN28" i="10"/>
  <c r="AG28" i="10"/>
  <c r="AN27" i="10"/>
  <c r="AG27" i="10"/>
  <c r="AN25" i="10"/>
  <c r="AG25" i="10"/>
  <c r="AN24" i="10"/>
  <c r="AG24" i="10"/>
  <c r="AN22" i="10"/>
  <c r="AG22" i="10"/>
  <c r="AN21" i="10"/>
  <c r="AG21" i="10"/>
  <c r="AU20" i="10"/>
  <c r="AT20" i="10"/>
  <c r="AQ20" i="10"/>
  <c r="AP20" i="10"/>
  <c r="AO20" i="10"/>
  <c r="AM20" i="10"/>
  <c r="AL20" i="10"/>
  <c r="AK20" i="10"/>
  <c r="AJ20" i="10"/>
  <c r="AI20" i="10"/>
  <c r="AH20" i="10"/>
  <c r="AN19" i="10"/>
  <c r="AG19" i="10"/>
  <c r="AN18" i="10"/>
  <c r="AG18" i="10"/>
  <c r="AU17" i="10"/>
  <c r="AT17" i="10"/>
  <c r="AQ17" i="10"/>
  <c r="AP17" i="10"/>
  <c r="AO17" i="10"/>
  <c r="AM17" i="10"/>
  <c r="AL17" i="10"/>
  <c r="AK17" i="10"/>
  <c r="AJ17" i="10"/>
  <c r="AI17" i="10"/>
  <c r="AH17" i="10"/>
  <c r="AN16" i="10"/>
  <c r="AG16" i="10"/>
  <c r="AN15" i="10"/>
  <c r="AG15" i="10"/>
  <c r="AU14" i="10"/>
  <c r="AT14" i="10"/>
  <c r="AQ14" i="10"/>
  <c r="AP14" i="10"/>
  <c r="AO14" i="10"/>
  <c r="AM14" i="10"/>
  <c r="AL14" i="10"/>
  <c r="AK14" i="10"/>
  <c r="AJ14" i="10"/>
  <c r="AI14" i="10"/>
  <c r="AH14" i="10"/>
  <c r="AN13" i="10"/>
  <c r="AG13" i="10"/>
  <c r="AN12" i="10"/>
  <c r="AG12" i="10"/>
  <c r="AN11" i="10"/>
  <c r="AG11" i="10"/>
  <c r="AN9" i="10"/>
  <c r="AG9" i="10"/>
  <c r="AN8" i="10"/>
  <c r="AG8" i="10"/>
  <c r="AN7" i="10"/>
  <c r="AG7" i="10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P299" i="11"/>
  <c r="O299" i="11"/>
  <c r="M299" i="11"/>
  <c r="L299" i="11"/>
  <c r="K299" i="11"/>
  <c r="J299" i="11"/>
  <c r="I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L292" i="11"/>
  <c r="K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P287" i="11"/>
  <c r="O287" i="11"/>
  <c r="M287" i="11"/>
  <c r="L287" i="11"/>
  <c r="K287" i="11"/>
  <c r="J287" i="11"/>
  <c r="I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P285" i="11"/>
  <c r="O285" i="11"/>
  <c r="M285" i="11"/>
  <c r="L285" i="11"/>
  <c r="K285" i="11"/>
  <c r="J285" i="11"/>
  <c r="I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CD280" i="10" l="1"/>
  <c r="BZ280" i="10"/>
  <c r="CL261" i="10"/>
  <c r="CL83" i="10"/>
  <c r="CL79" i="10"/>
  <c r="CL152" i="10"/>
  <c r="CL51" i="10"/>
  <c r="CL107" i="10"/>
  <c r="BT267" i="10"/>
  <c r="CL59" i="10"/>
  <c r="CL41" i="10"/>
  <c r="CL117" i="10"/>
  <c r="CL66" i="10"/>
  <c r="CL254" i="10"/>
  <c r="BT62" i="10"/>
  <c r="CL122" i="10"/>
  <c r="CL165" i="10"/>
  <c r="CL30" i="10"/>
  <c r="BT69" i="10"/>
  <c r="BT26" i="10"/>
  <c r="BT254" i="10"/>
  <c r="CL227" i="10"/>
  <c r="BT137" i="10"/>
  <c r="BT133" i="10"/>
  <c r="CJ279" i="10"/>
  <c r="BT250" i="10"/>
  <c r="BT14" i="10"/>
  <c r="BT47" i="10"/>
  <c r="BT117" i="10"/>
  <c r="BT41" i="10"/>
  <c r="BT130" i="10"/>
  <c r="BT17" i="10"/>
  <c r="BT83" i="10"/>
  <c r="BT54" i="10"/>
  <c r="BT270" i="10"/>
  <c r="CL20" i="10"/>
  <c r="CL14" i="10"/>
  <c r="BT88" i="10"/>
  <c r="CL47" i="10"/>
  <c r="BT238" i="10"/>
  <c r="BT200" i="10"/>
  <c r="BT274" i="10"/>
  <c r="BT219" i="10"/>
  <c r="BT23" i="10"/>
  <c r="CL137" i="10"/>
  <c r="BT227" i="10"/>
  <c r="BT187" i="10"/>
  <c r="BT242" i="10"/>
  <c r="BT205" i="10"/>
  <c r="CF279" i="10"/>
  <c r="BT257" i="10"/>
  <c r="BT146" i="10"/>
  <c r="BT51" i="10"/>
  <c r="CL17" i="10"/>
  <c r="BT212" i="10"/>
  <c r="CL205" i="10"/>
  <c r="BT20" i="10"/>
  <c r="BT34" i="10"/>
  <c r="CL26" i="10"/>
  <c r="CL140" i="10"/>
  <c r="BT246" i="10"/>
  <c r="CL34" i="10"/>
  <c r="BT112" i="10"/>
  <c r="BT93" i="10"/>
  <c r="CL37" i="10"/>
  <c r="BT165" i="10"/>
  <c r="BU279" i="10"/>
  <c r="BT74" i="10"/>
  <c r="BT79" i="10"/>
  <c r="CL274" i="10"/>
  <c r="CL112" i="10"/>
  <c r="CL278" i="10"/>
  <c r="CL159" i="10"/>
  <c r="CG51" i="10"/>
  <c r="CL200" i="10"/>
  <c r="BT152" i="10"/>
  <c r="BT159" i="10"/>
  <c r="BT196" i="10"/>
  <c r="CG196" i="10"/>
  <c r="CL128" i="10"/>
  <c r="CL130" i="10" s="1"/>
  <c r="CK130" i="10"/>
  <c r="CK200" i="10"/>
  <c r="CB279" i="10"/>
  <c r="CL187" i="10"/>
  <c r="CL93" i="10"/>
  <c r="CL189" i="10"/>
  <c r="CL196" i="10" s="1"/>
  <c r="CK102" i="10"/>
  <c r="CK238" i="10"/>
  <c r="CG83" i="10"/>
  <c r="CL219" i="10"/>
  <c r="CL141" i="10"/>
  <c r="CL146" i="10" s="1"/>
  <c r="CL123" i="10"/>
  <c r="CL127" i="10" s="1"/>
  <c r="CK176" i="10"/>
  <c r="CK59" i="10"/>
  <c r="CG10" i="10"/>
  <c r="CL242" i="10"/>
  <c r="CL131" i="10"/>
  <c r="CL133" i="10" s="1"/>
  <c r="CL265" i="10"/>
  <c r="CL267" i="10" s="1"/>
  <c r="CK219" i="10"/>
  <c r="BT234" i="10"/>
  <c r="CL176" i="10"/>
  <c r="CG205" i="10"/>
  <c r="CG112" i="10"/>
  <c r="CL255" i="10"/>
  <c r="CL257" i="10" s="1"/>
  <c r="CK93" i="10"/>
  <c r="CL247" i="10"/>
  <c r="CL250" i="10" s="1"/>
  <c r="CL234" i="10"/>
  <c r="BT127" i="10"/>
  <c r="BT278" i="10"/>
  <c r="CL74" i="10"/>
  <c r="BT37" i="10"/>
  <c r="BT261" i="10"/>
  <c r="BT140" i="10"/>
  <c r="BT30" i="10"/>
  <c r="CK122" i="10"/>
  <c r="CK242" i="10"/>
  <c r="CG227" i="10"/>
  <c r="CK246" i="10"/>
  <c r="CL243" i="10"/>
  <c r="CL246" i="10" s="1"/>
  <c r="CK212" i="10"/>
  <c r="CK187" i="10"/>
  <c r="CG212" i="10"/>
  <c r="CK137" i="10"/>
  <c r="BT63" i="10"/>
  <c r="BT66" i="10" s="1"/>
  <c r="CL212" i="10"/>
  <c r="BT122" i="10"/>
  <c r="BT107" i="10"/>
  <c r="CL102" i="10"/>
  <c r="CL10" i="10"/>
  <c r="BT10" i="10"/>
  <c r="BT176" i="10"/>
  <c r="BT59" i="10"/>
  <c r="BT102" i="10"/>
  <c r="BA47" i="10"/>
  <c r="BA261" i="10"/>
  <c r="BA267" i="10"/>
  <c r="BA270" i="10"/>
  <c r="BA62" i="10"/>
  <c r="BA264" i="10"/>
  <c r="BA51" i="10"/>
  <c r="BA93" i="10"/>
  <c r="BA140" i="10"/>
  <c r="BA69" i="10"/>
  <c r="BA242" i="10"/>
  <c r="BA44" i="10"/>
  <c r="BA66" i="10"/>
  <c r="BA112" i="10"/>
  <c r="BA212" i="10"/>
  <c r="BA26" i="10"/>
  <c r="BA37" i="10"/>
  <c r="BA79" i="10"/>
  <c r="BA20" i="10"/>
  <c r="BA274" i="10"/>
  <c r="BA83" i="10"/>
  <c r="BA107" i="10"/>
  <c r="BA88" i="10"/>
  <c r="BA14" i="10"/>
  <c r="BA278" i="10"/>
  <c r="BA122" i="10"/>
  <c r="BA30" i="10"/>
  <c r="BA146" i="10"/>
  <c r="BA17" i="10"/>
  <c r="BA254" i="10"/>
  <c r="BA238" i="10"/>
  <c r="BA250" i="10"/>
  <c r="BA133" i="10"/>
  <c r="BA59" i="10"/>
  <c r="BA34" i="10"/>
  <c r="BA219" i="10"/>
  <c r="BM279" i="10"/>
  <c r="BI279" i="10"/>
  <c r="BA10" i="10"/>
  <c r="BA127" i="10"/>
  <c r="BA159" i="10"/>
  <c r="BA130" i="10"/>
  <c r="BA234" i="10"/>
  <c r="BA74" i="10"/>
  <c r="BA246" i="10"/>
  <c r="BA227" i="10"/>
  <c r="BA117" i="10"/>
  <c r="BR187" i="10"/>
  <c r="BR62" i="10"/>
  <c r="BA176" i="10"/>
  <c r="BA41" i="10"/>
  <c r="BR74" i="10"/>
  <c r="BA205" i="10"/>
  <c r="BR227" i="10"/>
  <c r="BR152" i="10"/>
  <c r="BR127" i="10"/>
  <c r="BR176" i="10"/>
  <c r="BA152" i="10"/>
  <c r="BR93" i="10"/>
  <c r="AV94" i="10"/>
  <c r="BR102" i="10"/>
  <c r="BA196" i="10"/>
  <c r="BR79" i="10"/>
  <c r="BR88" i="10"/>
  <c r="BR274" i="10"/>
  <c r="BR196" i="10"/>
  <c r="BR200" i="10"/>
  <c r="BA187" i="10"/>
  <c r="BA137" i="10"/>
  <c r="BA200" i="10"/>
  <c r="BB102" i="10"/>
  <c r="BB279" i="10" s="1"/>
  <c r="BA94" i="10"/>
  <c r="BA102" i="10" s="1"/>
  <c r="BA54" i="10"/>
  <c r="BA257" i="10"/>
  <c r="BA165" i="10"/>
  <c r="AF49" i="10"/>
  <c r="AN147" i="10"/>
  <c r="AN152" i="10" s="1"/>
  <c r="AZ147" i="10"/>
  <c r="AG264" i="10"/>
  <c r="AF229" i="10"/>
  <c r="AF180" i="10"/>
  <c r="AF186" i="10"/>
  <c r="AF161" i="10"/>
  <c r="AF236" i="10"/>
  <c r="AF9" i="10"/>
  <c r="AF108" i="10"/>
  <c r="AF18" i="10"/>
  <c r="AF145" i="10"/>
  <c r="AG274" i="10"/>
  <c r="AF55" i="10"/>
  <c r="AG17" i="10"/>
  <c r="AF73" i="10"/>
  <c r="AF61" i="10"/>
  <c r="AF65" i="10"/>
  <c r="AF123" i="10"/>
  <c r="AN130" i="10"/>
  <c r="AF169" i="10"/>
  <c r="AF211" i="10"/>
  <c r="AF252" i="10"/>
  <c r="AF268" i="10"/>
  <c r="AF113" i="10"/>
  <c r="AF115" i="10"/>
  <c r="AF78" i="10"/>
  <c r="AF81" i="10"/>
  <c r="AF92" i="10"/>
  <c r="AF99" i="10"/>
  <c r="AN200" i="10"/>
  <c r="AF22" i="10"/>
  <c r="AF182" i="10"/>
  <c r="AF198" i="10"/>
  <c r="AP30" i="10"/>
  <c r="AP74" i="10" s="1"/>
  <c r="AJ30" i="10"/>
  <c r="AJ74" i="10" s="1"/>
  <c r="AQ30" i="10"/>
  <c r="AQ74" i="10" s="1"/>
  <c r="AU66" i="10"/>
  <c r="AU238" i="10" s="1"/>
  <c r="AU23" i="10" s="1"/>
  <c r="AH159" i="10"/>
  <c r="AH205" i="10"/>
  <c r="AH246" i="10" s="1"/>
  <c r="AH34" i="10" s="1"/>
  <c r="AH37" i="10" s="1"/>
  <c r="AH257" i="10" s="1"/>
  <c r="AO159" i="10"/>
  <c r="AO205" i="10" s="1"/>
  <c r="AO246" i="10" s="1"/>
  <c r="AO34" i="10" s="1"/>
  <c r="AO37" i="10" s="1"/>
  <c r="AO257" i="10" s="1"/>
  <c r="AK30" i="10"/>
  <c r="AK74" i="10" s="1"/>
  <c r="AT30" i="10"/>
  <c r="AT74" i="10" s="1"/>
  <c r="AQ205" i="10"/>
  <c r="AQ246" i="10" s="1"/>
  <c r="AQ34" i="10" s="1"/>
  <c r="AQ37" i="10" s="1"/>
  <c r="AQ257" i="10" s="1"/>
  <c r="AL30" i="10"/>
  <c r="AL74" i="10" s="1"/>
  <c r="AU30" i="10"/>
  <c r="AU74" i="10" s="1"/>
  <c r="AI30" i="10"/>
  <c r="AI74" i="10" s="1"/>
  <c r="AT66" i="10"/>
  <c r="AT238" i="10" s="1"/>
  <c r="AT23" i="10" s="1"/>
  <c r="AT187" i="10"/>
  <c r="AM30" i="10"/>
  <c r="AM74" i="10" s="1"/>
  <c r="AH30" i="10"/>
  <c r="AH74" i="10"/>
  <c r="AO30" i="10"/>
  <c r="AO74" i="10"/>
  <c r="AL159" i="10"/>
  <c r="AU159" i="10"/>
  <c r="AN62" i="10"/>
  <c r="AF132" i="10"/>
  <c r="AI159" i="10"/>
  <c r="AI205" i="10" s="1"/>
  <c r="AI246" i="10" s="1"/>
  <c r="AI34" i="10" s="1"/>
  <c r="AI37" i="10" s="1"/>
  <c r="AI257" i="10" s="1"/>
  <c r="AP159" i="10"/>
  <c r="AP205" i="10" s="1"/>
  <c r="AP246" i="10" s="1"/>
  <c r="AP34" i="10" s="1"/>
  <c r="AP37" i="10" s="1"/>
  <c r="AP257" i="10" s="1"/>
  <c r="AF181" i="10"/>
  <c r="AF183" i="10"/>
  <c r="AF203" i="10"/>
  <c r="AF221" i="10"/>
  <c r="AF241" i="10"/>
  <c r="AN69" i="10"/>
  <c r="AL140" i="10"/>
  <c r="AU140" i="10"/>
  <c r="AM140" i="10"/>
  <c r="AF16" i="10"/>
  <c r="AF56" i="10"/>
  <c r="AF173" i="10"/>
  <c r="AF11" i="10"/>
  <c r="AF21" i="10"/>
  <c r="AF53" i="10"/>
  <c r="AN83" i="10"/>
  <c r="AF192" i="10"/>
  <c r="AF208" i="10"/>
  <c r="AF244" i="10"/>
  <c r="AF139" i="10"/>
  <c r="AF209" i="10"/>
  <c r="AN47" i="10"/>
  <c r="AF249" i="10"/>
  <c r="AF272" i="10"/>
  <c r="AF63" i="10"/>
  <c r="AF45" i="10"/>
  <c r="AF75" i="10"/>
  <c r="AF118" i="10"/>
  <c r="AF144" i="10"/>
  <c r="AF177" i="10"/>
  <c r="AF25" i="10"/>
  <c r="AF43" i="10"/>
  <c r="AG69" i="10"/>
  <c r="AG112" i="10"/>
  <c r="AN117" i="10"/>
  <c r="AG130" i="10"/>
  <c r="AN137" i="10"/>
  <c r="AF148" i="10"/>
  <c r="AF155" i="10"/>
  <c r="AF158" i="10"/>
  <c r="AF170" i="10"/>
  <c r="AF188" i="10"/>
  <c r="AF194" i="10"/>
  <c r="AF214" i="10"/>
  <c r="AF217" i="10"/>
  <c r="AF220" i="10"/>
  <c r="AF224" i="10"/>
  <c r="AF240" i="10"/>
  <c r="AF258" i="10"/>
  <c r="AF262" i="10"/>
  <c r="AF19" i="10"/>
  <c r="AF39" i="10"/>
  <c r="AF57" i="10"/>
  <c r="AF90" i="10"/>
  <c r="AF101" i="10"/>
  <c r="AF128" i="10"/>
  <c r="AF143" i="10"/>
  <c r="AF172" i="10"/>
  <c r="AF178" i="10"/>
  <c r="AF216" i="10"/>
  <c r="AF239" i="10"/>
  <c r="AG270" i="10"/>
  <c r="AF114" i="10"/>
  <c r="AF124" i="10"/>
  <c r="AF135" i="10"/>
  <c r="AF138" i="10"/>
  <c r="AP152" i="10"/>
  <c r="AF154" i="10"/>
  <c r="AF167" i="10"/>
  <c r="AF193" i="10"/>
  <c r="AF218" i="10"/>
  <c r="AF222" i="10"/>
  <c r="AF225" i="10"/>
  <c r="AF245" i="10"/>
  <c r="AF256" i="10"/>
  <c r="AN270" i="10"/>
  <c r="AF273" i="10"/>
  <c r="AG47" i="10"/>
  <c r="AN14" i="10"/>
  <c r="AF27" i="10"/>
  <c r="AF32" i="10"/>
  <c r="AF36" i="10"/>
  <c r="AF50" i="10"/>
  <c r="AF126" i="10"/>
  <c r="AF149" i="10"/>
  <c r="AF8" i="10"/>
  <c r="AF13" i="10"/>
  <c r="AN20" i="10"/>
  <c r="AF31" i="10"/>
  <c r="AF40" i="10"/>
  <c r="AF46" i="10"/>
  <c r="AF98" i="10"/>
  <c r="AF109" i="10"/>
  <c r="AF116" i="10"/>
  <c r="AF156" i="10"/>
  <c r="AF163" i="10"/>
  <c r="AF189" i="10"/>
  <c r="AG200" i="10"/>
  <c r="AF215" i="10"/>
  <c r="AF255" i="10"/>
  <c r="AF77" i="10"/>
  <c r="AF29" i="10"/>
  <c r="AF35" i="10"/>
  <c r="AG59" i="10"/>
  <c r="AF60" i="10"/>
  <c r="AF68" i="10"/>
  <c r="AF72" i="10"/>
  <c r="AF106" i="10"/>
  <c r="AF195" i="10"/>
  <c r="AF210" i="10"/>
  <c r="AN227" i="10"/>
  <c r="AF259" i="10"/>
  <c r="AG14" i="10"/>
  <c r="AF12" i="10"/>
  <c r="AN44" i="10"/>
  <c r="AN54" i="10" s="1"/>
  <c r="AN254" i="10" s="1"/>
  <c r="AN41" i="10" s="1"/>
  <c r="AN196" i="10" s="1"/>
  <c r="AN10" i="10" s="1"/>
  <c r="AN26" i="10" s="1"/>
  <c r="AF76" i="10"/>
  <c r="AF111" i="10"/>
  <c r="AG117" i="10"/>
  <c r="AF134" i="10"/>
  <c r="AF175" i="10"/>
  <c r="AF277" i="10"/>
  <c r="AG20" i="10"/>
  <c r="AF28" i="10"/>
  <c r="AF33" i="10"/>
  <c r="AN122" i="10"/>
  <c r="AF120" i="10"/>
  <c r="AF157" i="10"/>
  <c r="AF87" i="10"/>
  <c r="AF95" i="10"/>
  <c r="AF100" i="10"/>
  <c r="AF104" i="10"/>
  <c r="AF121" i="10"/>
  <c r="AN133" i="10"/>
  <c r="AF141" i="10"/>
  <c r="AG146" i="10"/>
  <c r="AF164" i="10"/>
  <c r="AF184" i="10"/>
  <c r="AF190" i="10"/>
  <c r="AF197" i="10"/>
  <c r="AF231" i="10"/>
  <c r="AF233" i="10"/>
  <c r="AN267" i="10"/>
  <c r="AF96" i="10"/>
  <c r="AF103" i="10"/>
  <c r="AF119" i="10"/>
  <c r="AF185" i="10"/>
  <c r="AF199" i="10"/>
  <c r="AF204" i="10"/>
  <c r="AF207" i="10"/>
  <c r="AF226" i="10"/>
  <c r="AF230" i="10"/>
  <c r="AF237" i="10"/>
  <c r="AF85" i="10"/>
  <c r="AF91" i="10"/>
  <c r="AF129" i="10"/>
  <c r="AF151" i="10"/>
  <c r="AF162" i="10"/>
  <c r="AF171" i="10"/>
  <c r="AG212" i="10"/>
  <c r="AF213" i="10"/>
  <c r="AN264" i="10"/>
  <c r="AF263" i="10"/>
  <c r="AF269" i="10"/>
  <c r="AN274" i="10"/>
  <c r="AF253" i="10"/>
  <c r="AF202" i="10"/>
  <c r="AF168" i="10"/>
  <c r="AF80" i="10"/>
  <c r="AF48" i="10"/>
  <c r="AF89" i="10"/>
  <c r="AF70" i="10"/>
  <c r="AF64" i="10"/>
  <c r="AF24" i="10"/>
  <c r="AN17" i="10"/>
  <c r="AF15" i="10"/>
  <c r="AF52" i="10"/>
  <c r="AF38" i="10"/>
  <c r="AF42" i="10"/>
  <c r="AN112" i="10"/>
  <c r="AF110" i="10"/>
  <c r="AN59" i="10"/>
  <c r="AF58" i="10"/>
  <c r="AG62" i="10"/>
  <c r="AG83" i="10" s="1"/>
  <c r="AF67" i="10"/>
  <c r="AN176" i="10"/>
  <c r="AF166" i="10"/>
  <c r="AF7" i="10"/>
  <c r="AF71" i="10"/>
  <c r="AF82" i="10"/>
  <c r="AF84" i="10"/>
  <c r="AF86" i="10"/>
  <c r="AG94" i="10"/>
  <c r="AG44" i="10" s="1"/>
  <c r="AG54" i="10" s="1"/>
  <c r="AG254" i="10" s="1"/>
  <c r="AG41" i="10" s="1"/>
  <c r="AG196" i="10" s="1"/>
  <c r="AG10" i="10" s="1"/>
  <c r="AG26" i="10" s="1"/>
  <c r="AF97" i="10"/>
  <c r="AF105" i="10"/>
  <c r="AG122" i="10"/>
  <c r="AF125" i="10"/>
  <c r="AN146" i="10"/>
  <c r="AF142" i="10"/>
  <c r="AG165" i="10"/>
  <c r="AF160" i="10"/>
  <c r="AF228" i="10"/>
  <c r="AG234" i="10"/>
  <c r="AG137" i="10"/>
  <c r="AG140" i="10"/>
  <c r="AG159" i="10" s="1"/>
  <c r="AF147" i="10"/>
  <c r="AG219" i="10"/>
  <c r="AF136" i="10"/>
  <c r="AN140" i="10"/>
  <c r="AF247" i="10"/>
  <c r="AG267" i="10"/>
  <c r="AF265" i="10"/>
  <c r="AF131" i="10"/>
  <c r="AG133" i="10"/>
  <c r="AF150" i="10"/>
  <c r="AG152" i="10"/>
  <c r="AF153" i="10"/>
  <c r="AN159" i="10"/>
  <c r="AN205" i="10" s="1"/>
  <c r="AN246" i="10" s="1"/>
  <c r="AN34" i="10" s="1"/>
  <c r="AN37" i="10" s="1"/>
  <c r="AN257" i="10" s="1"/>
  <c r="AN165" i="10"/>
  <c r="AF174" i="10"/>
  <c r="AF201" i="10"/>
  <c r="AG227" i="10"/>
  <c r="AG176" i="10"/>
  <c r="AF179" i="10"/>
  <c r="AF206" i="10"/>
  <c r="AN212" i="10"/>
  <c r="AF223" i="10"/>
  <c r="AF251" i="10"/>
  <c r="AF260" i="10"/>
  <c r="AF191" i="10"/>
  <c r="AN234" i="10"/>
  <c r="AF232" i="10"/>
  <c r="AN219" i="10"/>
  <c r="AF243" i="10"/>
  <c r="AF276" i="10"/>
  <c r="AF235" i="10"/>
  <c r="AF266" i="10"/>
  <c r="AF248" i="10"/>
  <c r="AF275" i="10"/>
  <c r="AG278" i="10"/>
  <c r="AF271" i="10"/>
  <c r="AN278" i="10"/>
  <c r="I283" i="11"/>
  <c r="AG283" i="11"/>
  <c r="AM283" i="11"/>
  <c r="J283" i="11"/>
  <c r="R283" i="11"/>
  <c r="AP283" i="11"/>
  <c r="V283" i="11"/>
  <c r="P283" i="11"/>
  <c r="O283" i="11"/>
  <c r="U283" i="11"/>
  <c r="AH283" i="11"/>
  <c r="S283" i="11"/>
  <c r="AF283" i="11"/>
  <c r="AQ283" i="11"/>
  <c r="AN283" i="11"/>
  <c r="T283" i="11"/>
  <c r="AR283" i="11"/>
  <c r="AL283" i="11"/>
  <c r="M283" i="11"/>
  <c r="W283" i="11"/>
  <c r="AO283" i="11"/>
  <c r="AI277" i="11"/>
  <c r="BA277" i="11" s="1"/>
  <c r="AI276" i="11"/>
  <c r="BA276" i="11" s="1"/>
  <c r="AI275" i="11"/>
  <c r="BA275" i="11" s="1"/>
  <c r="AI273" i="11"/>
  <c r="BA273" i="11" s="1"/>
  <c r="AI272" i="11"/>
  <c r="BA272" i="11" s="1"/>
  <c r="AI271" i="11"/>
  <c r="BA271" i="11" s="1"/>
  <c r="AI269" i="11"/>
  <c r="BA269" i="11" s="1"/>
  <c r="AI268" i="11"/>
  <c r="BA268" i="11" s="1"/>
  <c r="AI266" i="11"/>
  <c r="BA266" i="11" s="1"/>
  <c r="AI265" i="11"/>
  <c r="BA265" i="11" s="1"/>
  <c r="AI263" i="11"/>
  <c r="BA263" i="11" s="1"/>
  <c r="AI262" i="11"/>
  <c r="BA262" i="11" s="1"/>
  <c r="AI260" i="11"/>
  <c r="BA260" i="11" s="1"/>
  <c r="AI259" i="11"/>
  <c r="BA259" i="11" s="1"/>
  <c r="AI258" i="11"/>
  <c r="BA258" i="11" s="1"/>
  <c r="AI256" i="11"/>
  <c r="BA256" i="11" s="1"/>
  <c r="AI255" i="11"/>
  <c r="BA255" i="11" s="1"/>
  <c r="AI253" i="11"/>
  <c r="BA253" i="11" s="1"/>
  <c r="AI252" i="11"/>
  <c r="BA252" i="11" s="1"/>
  <c r="AI251" i="11"/>
  <c r="BA251" i="11" s="1"/>
  <c r="AI249" i="11"/>
  <c r="BA249" i="11" s="1"/>
  <c r="AI248" i="11"/>
  <c r="BA248" i="11" s="1"/>
  <c r="AI247" i="11"/>
  <c r="BA247" i="11" s="1"/>
  <c r="AI245" i="11"/>
  <c r="BA245" i="11" s="1"/>
  <c r="AI244" i="11"/>
  <c r="BA244" i="11" s="1"/>
  <c r="AI243" i="11"/>
  <c r="BA243" i="11" s="1"/>
  <c r="AI241" i="11"/>
  <c r="BA241" i="11" s="1"/>
  <c r="AI240" i="11"/>
  <c r="BA240" i="11" s="1"/>
  <c r="AI239" i="11"/>
  <c r="BA239" i="11" s="1"/>
  <c r="AI237" i="11"/>
  <c r="BA237" i="11" s="1"/>
  <c r="AI236" i="11"/>
  <c r="BA236" i="11" s="1"/>
  <c r="AI235" i="11"/>
  <c r="AI233" i="11"/>
  <c r="BA233" i="11" s="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6" i="11"/>
  <c r="BA226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8" i="11"/>
  <c r="BA218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1" i="11"/>
  <c r="BA211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4" i="11"/>
  <c r="BA204" i="11" s="1"/>
  <c r="AI203" i="11"/>
  <c r="BA203" i="11" s="1"/>
  <c r="AI202" i="11"/>
  <c r="BA202" i="11" s="1"/>
  <c r="AI201" i="11"/>
  <c r="BA201" i="11" s="1"/>
  <c r="AI199" i="11"/>
  <c r="BA199" i="11" s="1"/>
  <c r="AI198" i="11"/>
  <c r="BA198" i="11" s="1"/>
  <c r="AI197" i="11"/>
  <c r="BA197" i="11" s="1"/>
  <c r="AI195" i="11"/>
  <c r="BA195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6" i="11"/>
  <c r="AI185" i="11"/>
  <c r="BA185" i="11" s="1"/>
  <c r="AI184" i="11"/>
  <c r="BA184" i="11" s="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5" i="11"/>
  <c r="BA175" i="11" s="1"/>
  <c r="AI174" i="11"/>
  <c r="BA174" i="11" s="1"/>
  <c r="AI173" i="11"/>
  <c r="BA173" i="11" s="1"/>
  <c r="AI172" i="11"/>
  <c r="AI171" i="11"/>
  <c r="BA171" i="11" s="1"/>
  <c r="AI170" i="11"/>
  <c r="BA170" i="11" s="1"/>
  <c r="AI169" i="11"/>
  <c r="BA169" i="11" s="1"/>
  <c r="AI168" i="11"/>
  <c r="AI167" i="11"/>
  <c r="BA167" i="11" s="1"/>
  <c r="AI166" i="11"/>
  <c r="BA166" i="11" s="1"/>
  <c r="AI164" i="11"/>
  <c r="BA164" i="11" s="1"/>
  <c r="AI163" i="11"/>
  <c r="BA163" i="11" s="1"/>
  <c r="AI162" i="11"/>
  <c r="BA162" i="11" s="1"/>
  <c r="AI161" i="11"/>
  <c r="BA161" i="11" s="1"/>
  <c r="AI160" i="11"/>
  <c r="BA160" i="11" s="1"/>
  <c r="AI158" i="11"/>
  <c r="BA158" i="11" s="1"/>
  <c r="AI157" i="11"/>
  <c r="AI156" i="11"/>
  <c r="BA156" i="11" s="1"/>
  <c r="AI155" i="11"/>
  <c r="BA155" i="11" s="1"/>
  <c r="AI154" i="11"/>
  <c r="BA154" i="11" s="1"/>
  <c r="AI153" i="11"/>
  <c r="AI151" i="11"/>
  <c r="BA151" i="11" s="1"/>
  <c r="AI150" i="11"/>
  <c r="BA150" i="11" s="1"/>
  <c r="AI149" i="11"/>
  <c r="BA149" i="11" s="1"/>
  <c r="AI148" i="11"/>
  <c r="BA148" i="11" s="1"/>
  <c r="AI147" i="11"/>
  <c r="BA147" i="11" s="1"/>
  <c r="AI145" i="11"/>
  <c r="BA145" i="11" s="1"/>
  <c r="AI144" i="11"/>
  <c r="BA144" i="11" s="1"/>
  <c r="AI143" i="11"/>
  <c r="BA143" i="11" s="1"/>
  <c r="AI142" i="11"/>
  <c r="BA142" i="11" s="1"/>
  <c r="AI141" i="11"/>
  <c r="BA141" i="11" s="1"/>
  <c r="AI139" i="11"/>
  <c r="BA139" i="11" s="1"/>
  <c r="AI138" i="11"/>
  <c r="BA138" i="11" s="1"/>
  <c r="AI136" i="11"/>
  <c r="BA136" i="11" s="1"/>
  <c r="AI135" i="11"/>
  <c r="BA135" i="11" s="1"/>
  <c r="AI134" i="11"/>
  <c r="BA134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4" i="11"/>
  <c r="BA124" i="11" s="1"/>
  <c r="AI123" i="11"/>
  <c r="BA123" i="11" s="1"/>
  <c r="AI121" i="11"/>
  <c r="BA121" i="11" s="1"/>
  <c r="AI120" i="11"/>
  <c r="BA120" i="11" s="1"/>
  <c r="AI119" i="11"/>
  <c r="BA119" i="11" s="1"/>
  <c r="AI118" i="11"/>
  <c r="BA118" i="11" s="1"/>
  <c r="AI116" i="11"/>
  <c r="BA116" i="11" s="1"/>
  <c r="AI115" i="11"/>
  <c r="BA115" i="11" s="1"/>
  <c r="AI114" i="11"/>
  <c r="BA114" i="11" s="1"/>
  <c r="AI113" i="11"/>
  <c r="BA113" i="11" s="1"/>
  <c r="AI111" i="11"/>
  <c r="BA111" i="11" s="1"/>
  <c r="AI110" i="11"/>
  <c r="BA110" i="11" s="1"/>
  <c r="AI109" i="11"/>
  <c r="AI108" i="11"/>
  <c r="AI284" i="11" s="1"/>
  <c r="AI106" i="11"/>
  <c r="BA106" i="11" s="1"/>
  <c r="AI105" i="11"/>
  <c r="BA105" i="11" s="1"/>
  <c r="AI104" i="11"/>
  <c r="BA104" i="11" s="1"/>
  <c r="AI103" i="11"/>
  <c r="BA103" i="11" s="1"/>
  <c r="AI101" i="11"/>
  <c r="BA101" i="11" s="1"/>
  <c r="AI100" i="11"/>
  <c r="BA100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2" i="11"/>
  <c r="BA92" i="11" s="1"/>
  <c r="AI91" i="11"/>
  <c r="BA91" i="11" s="1"/>
  <c r="AI90" i="11"/>
  <c r="BA90" i="11" s="1"/>
  <c r="AI89" i="11"/>
  <c r="BA89" i="11" s="1"/>
  <c r="AI87" i="11"/>
  <c r="BA87" i="11" s="1"/>
  <c r="AI86" i="11"/>
  <c r="BA86" i="11" s="1"/>
  <c r="AI85" i="11"/>
  <c r="BA85" i="11" s="1"/>
  <c r="AI84" i="11"/>
  <c r="BA84" i="11" s="1"/>
  <c r="AI82" i="11"/>
  <c r="BA82" i="11" s="1"/>
  <c r="AI81" i="11"/>
  <c r="BA81" i="11" s="1"/>
  <c r="AI80" i="11"/>
  <c r="BA80" i="11" s="1"/>
  <c r="AI78" i="11"/>
  <c r="BA78" i="11" s="1"/>
  <c r="AI77" i="11"/>
  <c r="BA77" i="11" s="1"/>
  <c r="AI76" i="11"/>
  <c r="BA76" i="11" s="1"/>
  <c r="AI75" i="11"/>
  <c r="BA75" i="11" s="1"/>
  <c r="AI73" i="11"/>
  <c r="BA73" i="11" s="1"/>
  <c r="AI72" i="11"/>
  <c r="BA72" i="11" s="1"/>
  <c r="AI71" i="11"/>
  <c r="BA71" i="11" s="1"/>
  <c r="AI70" i="11"/>
  <c r="BA70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CD281" i="10" l="1"/>
  <c r="CE282" i="10" s="1"/>
  <c r="CK279" i="10"/>
  <c r="CG279" i="10"/>
  <c r="CG280" i="10" s="1"/>
  <c r="CL279" i="10"/>
  <c r="BT279" i="10"/>
  <c r="BA279" i="10"/>
  <c r="BR279" i="10"/>
  <c r="AW147" i="10"/>
  <c r="AF47" i="10"/>
  <c r="AF112" i="10"/>
  <c r="AF20" i="10"/>
  <c r="AF133" i="10"/>
  <c r="AF270" i="10"/>
  <c r="AF59" i="10"/>
  <c r="AF62" i="10"/>
  <c r="AF219" i="10"/>
  <c r="AF264" i="10"/>
  <c r="AF69" i="10"/>
  <c r="AF117" i="10"/>
  <c r="AF17" i="10"/>
  <c r="AF274" i="10"/>
  <c r="AG30" i="10"/>
  <c r="AG74" i="10"/>
  <c r="AN30" i="10"/>
  <c r="AN74" i="10"/>
  <c r="AP102" i="10"/>
  <c r="AP127" i="10" s="1"/>
  <c r="AP261" i="10" s="1"/>
  <c r="AM102" i="10"/>
  <c r="AM127" i="10" s="1"/>
  <c r="AM261" i="10" s="1"/>
  <c r="AO102" i="10"/>
  <c r="AO127" i="10" s="1"/>
  <c r="AO261" i="10" s="1"/>
  <c r="AL102" i="10"/>
  <c r="AL127" i="10" s="1"/>
  <c r="AL261" i="10" s="1"/>
  <c r="AH102" i="10"/>
  <c r="AH127" i="10" s="1"/>
  <c r="AH261" i="10" s="1"/>
  <c r="AI102" i="10"/>
  <c r="AI127" i="10"/>
  <c r="AI261" i="10" s="1"/>
  <c r="AG205" i="10"/>
  <c r="AG246" i="10" s="1"/>
  <c r="AG34" i="10" s="1"/>
  <c r="AG37" i="10" s="1"/>
  <c r="AG257" i="10" s="1"/>
  <c r="AJ102" i="10"/>
  <c r="AJ127" i="10" s="1"/>
  <c r="AJ261" i="10" s="1"/>
  <c r="AT79" i="10"/>
  <c r="AQ102" i="10"/>
  <c r="AQ127" i="10" s="1"/>
  <c r="AQ261" i="10" s="1"/>
  <c r="AU205" i="10"/>
  <c r="AU246" i="10" s="1"/>
  <c r="AU34" i="10" s="1"/>
  <c r="AU37" i="10" s="1"/>
  <c r="AU257" i="10" s="1"/>
  <c r="AM159" i="10"/>
  <c r="AM205" i="10" s="1"/>
  <c r="AM246" i="10" s="1"/>
  <c r="AM34" i="10" s="1"/>
  <c r="AM37" i="10" s="1"/>
  <c r="AM257" i="10" s="1"/>
  <c r="AL205" i="10"/>
  <c r="AL246" i="10" s="1"/>
  <c r="AL34" i="10" s="1"/>
  <c r="AL37" i="10" s="1"/>
  <c r="AL257" i="10" s="1"/>
  <c r="AU187" i="10"/>
  <c r="AU79" i="10" s="1"/>
  <c r="AF137" i="10"/>
  <c r="AF159" i="10" s="1"/>
  <c r="AF205" i="10" s="1"/>
  <c r="AF246" i="10" s="1"/>
  <c r="AF34" i="10" s="1"/>
  <c r="AF37" i="10" s="1"/>
  <c r="AF257" i="10" s="1"/>
  <c r="AF14" i="10"/>
  <c r="AF140" i="10"/>
  <c r="AF212" i="10"/>
  <c r="AF130" i="10"/>
  <c r="AF200" i="10"/>
  <c r="AF122" i="10"/>
  <c r="AF152" i="10"/>
  <c r="AF227" i="10"/>
  <c r="AF165" i="10"/>
  <c r="AF234" i="10"/>
  <c r="AF146" i="10"/>
  <c r="AF176" i="10"/>
  <c r="AF83" i="10"/>
  <c r="AF94" i="10"/>
  <c r="AF267" i="10"/>
  <c r="AF278" i="10"/>
  <c r="BA50" i="11"/>
  <c r="BA299" i="11" s="1"/>
  <c r="AI299" i="11"/>
  <c r="BA9" i="11"/>
  <c r="BA294" i="11" s="1"/>
  <c r="AI294" i="11"/>
  <c r="BA153" i="11"/>
  <c r="BA292" i="11" s="1"/>
  <c r="AI292" i="11"/>
  <c r="BA186" i="11"/>
  <c r="BA297" i="11" s="1"/>
  <c r="AI297" i="11"/>
  <c r="BA108" i="11"/>
  <c r="AI285" i="11"/>
  <c r="BA168" i="11"/>
  <c r="BA287" i="11" s="1"/>
  <c r="AI287" i="11"/>
  <c r="BA157" i="11"/>
  <c r="BA296" i="11" s="1"/>
  <c r="AI296" i="11"/>
  <c r="BA172" i="11"/>
  <c r="BA295" i="11" s="1"/>
  <c r="AI295" i="11"/>
  <c r="BA235" i="11"/>
  <c r="BA293" i="11" s="1"/>
  <c r="AI293" i="11"/>
  <c r="BA109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4" i="11"/>
  <c r="AN274" i="11"/>
  <c r="AO270" i="11"/>
  <c r="AN270" i="11"/>
  <c r="AO267" i="11"/>
  <c r="AN267" i="11"/>
  <c r="AO264" i="11"/>
  <c r="AN264" i="11"/>
  <c r="AO261" i="11"/>
  <c r="AN261" i="11"/>
  <c r="AO257" i="11"/>
  <c r="AN257" i="11"/>
  <c r="AO254" i="11"/>
  <c r="AN254" i="11"/>
  <c r="AO250" i="11"/>
  <c r="AN250" i="11"/>
  <c r="AO246" i="11"/>
  <c r="AN246" i="11"/>
  <c r="AO242" i="11"/>
  <c r="AN242" i="11"/>
  <c r="AO238" i="11"/>
  <c r="AN238" i="11"/>
  <c r="AO234" i="11"/>
  <c r="AN234" i="11"/>
  <c r="AO227" i="11"/>
  <c r="AN227" i="11"/>
  <c r="AO219" i="11"/>
  <c r="AN219" i="11"/>
  <c r="AO212" i="11"/>
  <c r="AN212" i="11"/>
  <c r="AO205" i="11"/>
  <c r="AN205" i="11"/>
  <c r="AO200" i="11"/>
  <c r="AN200" i="11"/>
  <c r="AO196" i="11"/>
  <c r="AN196" i="11"/>
  <c r="AO187" i="11"/>
  <c r="AN187" i="11"/>
  <c r="AO176" i="11"/>
  <c r="AN176" i="11"/>
  <c r="AO165" i="11"/>
  <c r="AN165" i="11"/>
  <c r="AO159" i="11"/>
  <c r="AN159" i="11"/>
  <c r="AO152" i="11"/>
  <c r="AN152" i="11"/>
  <c r="AO146" i="11"/>
  <c r="AN146" i="11"/>
  <c r="AO140" i="11"/>
  <c r="AN140" i="11"/>
  <c r="AO137" i="11"/>
  <c r="AN137" i="11"/>
  <c r="AO133" i="11"/>
  <c r="AN133" i="11"/>
  <c r="AO130" i="11"/>
  <c r="AN130" i="11"/>
  <c r="AO127" i="11"/>
  <c r="AN127" i="11"/>
  <c r="AO122" i="11"/>
  <c r="AN122" i="11"/>
  <c r="AO117" i="11"/>
  <c r="AN117" i="11"/>
  <c r="AO112" i="11"/>
  <c r="AN112" i="11"/>
  <c r="AO107" i="11"/>
  <c r="AN107" i="11"/>
  <c r="AO102" i="11"/>
  <c r="AN102" i="11"/>
  <c r="AO93" i="11"/>
  <c r="AN93" i="11"/>
  <c r="AO88" i="11"/>
  <c r="AN88" i="11"/>
  <c r="AO83" i="11"/>
  <c r="AN83" i="11"/>
  <c r="AO79" i="11"/>
  <c r="AN79" i="11"/>
  <c r="AO74" i="11"/>
  <c r="AN74" i="11"/>
  <c r="AO69" i="11"/>
  <c r="AN69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AQ66" i="10" l="1"/>
  <c r="AQ238" i="10" s="1"/>
  <c r="AQ23" i="10" s="1"/>
  <c r="AQ187" i="10"/>
  <c r="AH66" i="10"/>
  <c r="AH238" i="10" s="1"/>
  <c r="AH23" i="10" s="1"/>
  <c r="AL66" i="10"/>
  <c r="AL238" i="10" s="1"/>
  <c r="AL23" i="10" s="1"/>
  <c r="AU250" i="10"/>
  <c r="AU242" i="10" s="1"/>
  <c r="AU107" i="10" s="1"/>
  <c r="AU51" i="10"/>
  <c r="AO66" i="10"/>
  <c r="AO238" i="10" s="1"/>
  <c r="AO23" i="10" s="1"/>
  <c r="AJ66" i="10"/>
  <c r="AJ238" i="10" s="1"/>
  <c r="AJ23" i="10" s="1"/>
  <c r="AJ187" i="10"/>
  <c r="AM187" i="10"/>
  <c r="AM66" i="10"/>
  <c r="AM238" i="10" s="1"/>
  <c r="AM23" i="10" s="1"/>
  <c r="AP66" i="10"/>
  <c r="AP238" i="10" s="1"/>
  <c r="AP23" i="10" s="1"/>
  <c r="AP187" i="10"/>
  <c r="AF102" i="10"/>
  <c r="AN127" i="10"/>
  <c r="AN261" i="10" s="1"/>
  <c r="AN102" i="10"/>
  <c r="AT250" i="10"/>
  <c r="AT51" i="10"/>
  <c r="AF44" i="10"/>
  <c r="AF54" i="10" s="1"/>
  <c r="AF254" i="10" s="1"/>
  <c r="AF41" i="10" s="1"/>
  <c r="AF196" i="10" s="1"/>
  <c r="AF10" i="10" s="1"/>
  <c r="AF26" i="10" s="1"/>
  <c r="AI66" i="10"/>
  <c r="AI238" i="10" s="1"/>
  <c r="AI23" i="10" s="1"/>
  <c r="BA285" i="11"/>
  <c r="BA284" i="11"/>
  <c r="AI283" i="11"/>
  <c r="AN279" i="11"/>
  <c r="AO279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4" i="11"/>
  <c r="AR274" i="11"/>
  <c r="AQ274" i="11"/>
  <c r="AP274" i="11"/>
  <c r="AM274" i="11"/>
  <c r="AL274" i="11"/>
  <c r="AI274" i="11"/>
  <c r="AH274" i="11"/>
  <c r="AG274" i="11"/>
  <c r="AF274" i="11"/>
  <c r="W274" i="11"/>
  <c r="V274" i="11"/>
  <c r="U274" i="11"/>
  <c r="T274" i="11"/>
  <c r="S274" i="11"/>
  <c r="R274" i="11"/>
  <c r="BA270" i="11"/>
  <c r="AR270" i="11"/>
  <c r="AQ270" i="11"/>
  <c r="AP270" i="11"/>
  <c r="AM270" i="11"/>
  <c r="AL270" i="11"/>
  <c r="AI270" i="11"/>
  <c r="AH270" i="11"/>
  <c r="AG270" i="11"/>
  <c r="AF270" i="11"/>
  <c r="W270" i="11"/>
  <c r="V270" i="11"/>
  <c r="U270" i="11"/>
  <c r="T270" i="11"/>
  <c r="S270" i="11"/>
  <c r="R270" i="11"/>
  <c r="BA267" i="11"/>
  <c r="AR267" i="11"/>
  <c r="AQ267" i="11"/>
  <c r="AP267" i="11"/>
  <c r="AM267" i="11"/>
  <c r="AL267" i="11"/>
  <c r="AI267" i="11"/>
  <c r="AH267" i="11"/>
  <c r="AG267" i="11"/>
  <c r="AF267" i="11"/>
  <c r="W267" i="11"/>
  <c r="V267" i="11"/>
  <c r="U267" i="11"/>
  <c r="T267" i="11"/>
  <c r="S267" i="11"/>
  <c r="R267" i="11"/>
  <c r="BA264" i="11"/>
  <c r="AR264" i="11"/>
  <c r="AQ264" i="11"/>
  <c r="AP264" i="11"/>
  <c r="AM264" i="11"/>
  <c r="AL264" i="11"/>
  <c r="AI264" i="11"/>
  <c r="AH264" i="11"/>
  <c r="AG264" i="11"/>
  <c r="AF264" i="11"/>
  <c r="W264" i="11"/>
  <c r="V264" i="11"/>
  <c r="U264" i="11"/>
  <c r="T264" i="11"/>
  <c r="S264" i="11"/>
  <c r="R264" i="11"/>
  <c r="BA261" i="11"/>
  <c r="AR261" i="11"/>
  <c r="AQ261" i="11"/>
  <c r="AP261" i="11"/>
  <c r="AM261" i="11"/>
  <c r="AL261" i="11"/>
  <c r="AI261" i="11"/>
  <c r="AH261" i="11"/>
  <c r="AG261" i="11"/>
  <c r="AF261" i="11"/>
  <c r="W261" i="11"/>
  <c r="V261" i="11"/>
  <c r="U261" i="11"/>
  <c r="T261" i="11"/>
  <c r="S261" i="11"/>
  <c r="R261" i="11"/>
  <c r="BA257" i="11"/>
  <c r="AR257" i="11"/>
  <c r="AQ257" i="11"/>
  <c r="AP257" i="11"/>
  <c r="AM257" i="11"/>
  <c r="AL257" i="11"/>
  <c r="AI257" i="11"/>
  <c r="AH257" i="11"/>
  <c r="AG257" i="11"/>
  <c r="AF257" i="11"/>
  <c r="W257" i="11"/>
  <c r="V257" i="11"/>
  <c r="U257" i="11"/>
  <c r="T257" i="11"/>
  <c r="S257" i="11"/>
  <c r="R257" i="11"/>
  <c r="BA254" i="11"/>
  <c r="AR254" i="11"/>
  <c r="AQ254" i="11"/>
  <c r="AP254" i="11"/>
  <c r="AM254" i="11"/>
  <c r="AL254" i="11"/>
  <c r="AI254" i="11"/>
  <c r="AH254" i="11"/>
  <c r="AG254" i="11"/>
  <c r="AF254" i="11"/>
  <c r="W254" i="11"/>
  <c r="V254" i="11"/>
  <c r="U254" i="11"/>
  <c r="T254" i="11"/>
  <c r="S254" i="11"/>
  <c r="R254" i="11"/>
  <c r="BA250" i="11"/>
  <c r="AR250" i="11"/>
  <c r="AQ250" i="11"/>
  <c r="AP250" i="11"/>
  <c r="AM250" i="11"/>
  <c r="AL250" i="11"/>
  <c r="AI250" i="11"/>
  <c r="AH250" i="11"/>
  <c r="AG250" i="11"/>
  <c r="AF250" i="11"/>
  <c r="W250" i="11"/>
  <c r="V250" i="11"/>
  <c r="U250" i="11"/>
  <c r="T250" i="11"/>
  <c r="S250" i="11"/>
  <c r="R250" i="11"/>
  <c r="BA246" i="11"/>
  <c r="AR246" i="11"/>
  <c r="AQ246" i="11"/>
  <c r="AP246" i="11"/>
  <c r="AM246" i="11"/>
  <c r="AL246" i="11"/>
  <c r="AI246" i="11"/>
  <c r="AH246" i="11"/>
  <c r="AG246" i="11"/>
  <c r="AF246" i="11"/>
  <c r="W246" i="11"/>
  <c r="V246" i="11"/>
  <c r="U246" i="11"/>
  <c r="T246" i="11"/>
  <c r="S246" i="11"/>
  <c r="R246" i="11"/>
  <c r="BA242" i="11"/>
  <c r="AR242" i="11"/>
  <c r="AQ242" i="11"/>
  <c r="AP242" i="11"/>
  <c r="AM242" i="11"/>
  <c r="AL242" i="11"/>
  <c r="AI242" i="11"/>
  <c r="AH242" i="11"/>
  <c r="AG242" i="11"/>
  <c r="AF242" i="11"/>
  <c r="W242" i="11"/>
  <c r="V242" i="11"/>
  <c r="U242" i="11"/>
  <c r="T242" i="11"/>
  <c r="S242" i="11"/>
  <c r="R242" i="11"/>
  <c r="BA238" i="11"/>
  <c r="AR238" i="11"/>
  <c r="AQ238" i="11"/>
  <c r="AP238" i="11"/>
  <c r="AM238" i="11"/>
  <c r="AL238" i="11"/>
  <c r="AI238" i="11"/>
  <c r="AH238" i="11"/>
  <c r="AG238" i="11"/>
  <c r="AF238" i="11"/>
  <c r="W238" i="11"/>
  <c r="V238" i="11"/>
  <c r="U238" i="11"/>
  <c r="T238" i="11"/>
  <c r="S238" i="11"/>
  <c r="R238" i="11"/>
  <c r="BA234" i="11"/>
  <c r="AR234" i="11"/>
  <c r="AQ234" i="11"/>
  <c r="AP234" i="11"/>
  <c r="AM234" i="11"/>
  <c r="AL234" i="11"/>
  <c r="AI234" i="11"/>
  <c r="AH234" i="11"/>
  <c r="AG234" i="11"/>
  <c r="AF234" i="11"/>
  <c r="W234" i="11"/>
  <c r="V234" i="11"/>
  <c r="U234" i="11"/>
  <c r="T234" i="11"/>
  <c r="S234" i="11"/>
  <c r="R234" i="11"/>
  <c r="BA227" i="11"/>
  <c r="AR227" i="11"/>
  <c r="AQ227" i="11"/>
  <c r="AP227" i="11"/>
  <c r="AM227" i="11"/>
  <c r="AL227" i="11"/>
  <c r="AI227" i="11"/>
  <c r="AH227" i="11"/>
  <c r="AG227" i="11"/>
  <c r="AF227" i="11"/>
  <c r="W227" i="11"/>
  <c r="V227" i="11"/>
  <c r="U227" i="11"/>
  <c r="T227" i="11"/>
  <c r="S227" i="11"/>
  <c r="R227" i="11"/>
  <c r="BA219" i="11"/>
  <c r="AR219" i="11"/>
  <c r="AQ219" i="11"/>
  <c r="AP219" i="11"/>
  <c r="AM219" i="11"/>
  <c r="AL219" i="11"/>
  <c r="AI219" i="11"/>
  <c r="AH219" i="11"/>
  <c r="AG219" i="11"/>
  <c r="AF219" i="11"/>
  <c r="W219" i="11"/>
  <c r="V219" i="11"/>
  <c r="U219" i="11"/>
  <c r="T219" i="11"/>
  <c r="S219" i="11"/>
  <c r="R219" i="11"/>
  <c r="BA212" i="11"/>
  <c r="AR212" i="11"/>
  <c r="AQ212" i="11"/>
  <c r="AP212" i="11"/>
  <c r="AM212" i="11"/>
  <c r="AL212" i="11"/>
  <c r="AI212" i="11"/>
  <c r="AH212" i="11"/>
  <c r="AG212" i="11"/>
  <c r="AF212" i="11"/>
  <c r="W212" i="11"/>
  <c r="V212" i="11"/>
  <c r="U212" i="11"/>
  <c r="T212" i="11"/>
  <c r="S212" i="11"/>
  <c r="R212" i="11"/>
  <c r="BA205" i="11"/>
  <c r="AR205" i="11"/>
  <c r="AQ205" i="11"/>
  <c r="AP205" i="11"/>
  <c r="AM205" i="11"/>
  <c r="AL205" i="11"/>
  <c r="AI205" i="11"/>
  <c r="AH205" i="11"/>
  <c r="AG205" i="11"/>
  <c r="AF205" i="11"/>
  <c r="W205" i="11"/>
  <c r="V205" i="11"/>
  <c r="U205" i="11"/>
  <c r="T205" i="11"/>
  <c r="S205" i="11"/>
  <c r="R205" i="11"/>
  <c r="BA200" i="11"/>
  <c r="AR200" i="11"/>
  <c r="AQ200" i="11"/>
  <c r="AP200" i="11"/>
  <c r="AM200" i="11"/>
  <c r="AL200" i="11"/>
  <c r="AI200" i="11"/>
  <c r="AH200" i="11"/>
  <c r="AG200" i="11"/>
  <c r="AF200" i="11"/>
  <c r="W200" i="11"/>
  <c r="V200" i="11"/>
  <c r="U200" i="11"/>
  <c r="T200" i="11"/>
  <c r="S200" i="11"/>
  <c r="R200" i="11"/>
  <c r="BA196" i="11"/>
  <c r="AR196" i="11"/>
  <c r="AQ196" i="11"/>
  <c r="AP196" i="11"/>
  <c r="AM196" i="11"/>
  <c r="AL196" i="11"/>
  <c r="AI196" i="11"/>
  <c r="AH196" i="11"/>
  <c r="AG196" i="11"/>
  <c r="AF196" i="11"/>
  <c r="W196" i="11"/>
  <c r="V196" i="11"/>
  <c r="U196" i="11"/>
  <c r="T196" i="11"/>
  <c r="S196" i="11"/>
  <c r="R196" i="11"/>
  <c r="BA187" i="11"/>
  <c r="AR187" i="11"/>
  <c r="AQ187" i="11"/>
  <c r="AP187" i="11"/>
  <c r="AM187" i="11"/>
  <c r="AL187" i="11"/>
  <c r="AI187" i="11"/>
  <c r="AH187" i="11"/>
  <c r="AG187" i="11"/>
  <c r="AF187" i="11"/>
  <c r="W187" i="11"/>
  <c r="V187" i="11"/>
  <c r="U187" i="11"/>
  <c r="T187" i="11"/>
  <c r="S187" i="11"/>
  <c r="R187" i="11"/>
  <c r="BA176" i="11"/>
  <c r="AR176" i="11"/>
  <c r="AQ176" i="11"/>
  <c r="AP176" i="11"/>
  <c r="AM176" i="11"/>
  <c r="AL176" i="11"/>
  <c r="AI176" i="11"/>
  <c r="AH176" i="11"/>
  <c r="AG176" i="11"/>
  <c r="AF176" i="11"/>
  <c r="W176" i="11"/>
  <c r="V176" i="11"/>
  <c r="U176" i="11"/>
  <c r="T176" i="11"/>
  <c r="S176" i="11"/>
  <c r="R176" i="11"/>
  <c r="BA165" i="11"/>
  <c r="AR165" i="11"/>
  <c r="AQ165" i="11"/>
  <c r="AP165" i="11"/>
  <c r="AM165" i="11"/>
  <c r="AL165" i="11"/>
  <c r="AI165" i="11"/>
  <c r="AH165" i="11"/>
  <c r="AG165" i="11"/>
  <c r="AF165" i="11"/>
  <c r="W165" i="11"/>
  <c r="V165" i="11"/>
  <c r="U165" i="11"/>
  <c r="T165" i="11"/>
  <c r="S165" i="11"/>
  <c r="R165" i="11"/>
  <c r="BA159" i="11"/>
  <c r="AR159" i="11"/>
  <c r="AQ159" i="11"/>
  <c r="AP159" i="11"/>
  <c r="AM159" i="11"/>
  <c r="AL159" i="11"/>
  <c r="AI159" i="11"/>
  <c r="AH159" i="11"/>
  <c r="AG159" i="11"/>
  <c r="AF159" i="11"/>
  <c r="W159" i="11"/>
  <c r="V159" i="11"/>
  <c r="U159" i="11"/>
  <c r="T159" i="11"/>
  <c r="S159" i="11"/>
  <c r="R159" i="11"/>
  <c r="BA152" i="11"/>
  <c r="AR152" i="11"/>
  <c r="AQ152" i="11"/>
  <c r="AP152" i="11"/>
  <c r="AM152" i="11"/>
  <c r="AL152" i="11"/>
  <c r="AI152" i="11"/>
  <c r="AH152" i="11"/>
  <c r="AG152" i="11"/>
  <c r="AF152" i="11"/>
  <c r="W152" i="11"/>
  <c r="V152" i="11"/>
  <c r="U152" i="11"/>
  <c r="T152" i="11"/>
  <c r="S152" i="11"/>
  <c r="R152" i="11"/>
  <c r="BA146" i="11"/>
  <c r="AR146" i="11"/>
  <c r="AQ146" i="11"/>
  <c r="AP146" i="11"/>
  <c r="AM146" i="11"/>
  <c r="AL146" i="11"/>
  <c r="AI146" i="11"/>
  <c r="AH146" i="11"/>
  <c r="AG146" i="11"/>
  <c r="AF146" i="11"/>
  <c r="W146" i="11"/>
  <c r="V146" i="11"/>
  <c r="U146" i="11"/>
  <c r="T146" i="11"/>
  <c r="S146" i="11"/>
  <c r="R146" i="11"/>
  <c r="BA140" i="11"/>
  <c r="AR140" i="11"/>
  <c r="AQ140" i="11"/>
  <c r="AP140" i="11"/>
  <c r="AM140" i="11"/>
  <c r="AL140" i="11"/>
  <c r="AI140" i="11"/>
  <c r="AH140" i="11"/>
  <c r="AG140" i="11"/>
  <c r="AF140" i="11"/>
  <c r="W140" i="11"/>
  <c r="V140" i="11"/>
  <c r="U140" i="11"/>
  <c r="T140" i="11"/>
  <c r="S140" i="11"/>
  <c r="R140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3" i="11"/>
  <c r="AR133" i="11"/>
  <c r="AQ133" i="11"/>
  <c r="AP133" i="11"/>
  <c r="AM133" i="11"/>
  <c r="AL133" i="11"/>
  <c r="AI133" i="11"/>
  <c r="AH133" i="11"/>
  <c r="AG133" i="11"/>
  <c r="AF133" i="11"/>
  <c r="W133" i="11"/>
  <c r="V133" i="11"/>
  <c r="U133" i="11"/>
  <c r="T133" i="11"/>
  <c r="S133" i="11"/>
  <c r="R133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2" i="11"/>
  <c r="AR122" i="11"/>
  <c r="AQ122" i="11"/>
  <c r="AP122" i="11"/>
  <c r="AM122" i="11"/>
  <c r="AL122" i="11"/>
  <c r="AI122" i="11"/>
  <c r="AH122" i="11"/>
  <c r="AG122" i="11"/>
  <c r="AF122" i="11"/>
  <c r="W122" i="11"/>
  <c r="V122" i="11"/>
  <c r="U122" i="11"/>
  <c r="T122" i="11"/>
  <c r="S122" i="11"/>
  <c r="R122" i="11"/>
  <c r="BA117" i="11"/>
  <c r="AR117" i="11"/>
  <c r="AQ117" i="11"/>
  <c r="AP117" i="11"/>
  <c r="AM117" i="11"/>
  <c r="AL117" i="11"/>
  <c r="AI117" i="11"/>
  <c r="AH117" i="11"/>
  <c r="AG117" i="11"/>
  <c r="AF117" i="11"/>
  <c r="W117" i="11"/>
  <c r="V117" i="11"/>
  <c r="U117" i="11"/>
  <c r="T117" i="11"/>
  <c r="S117" i="11"/>
  <c r="R117" i="11"/>
  <c r="BA112" i="11"/>
  <c r="AR112" i="11"/>
  <c r="AQ112" i="11"/>
  <c r="AP112" i="11"/>
  <c r="AM112" i="11"/>
  <c r="AL112" i="11"/>
  <c r="AI112" i="11"/>
  <c r="AH112" i="11"/>
  <c r="AG112" i="11"/>
  <c r="AF112" i="11"/>
  <c r="W112" i="11"/>
  <c r="V112" i="11"/>
  <c r="U112" i="11"/>
  <c r="T112" i="11"/>
  <c r="S112" i="11"/>
  <c r="R112" i="11"/>
  <c r="BA107" i="11"/>
  <c r="AR107" i="11"/>
  <c r="AQ107" i="11"/>
  <c r="AP107" i="11"/>
  <c r="AM107" i="11"/>
  <c r="AL107" i="11"/>
  <c r="AI107" i="11"/>
  <c r="AH107" i="11"/>
  <c r="AG107" i="11"/>
  <c r="AF107" i="11"/>
  <c r="W107" i="11"/>
  <c r="V107" i="11"/>
  <c r="U107" i="11"/>
  <c r="T107" i="11"/>
  <c r="S107" i="11"/>
  <c r="R107" i="11"/>
  <c r="BA102" i="11"/>
  <c r="AR102" i="11"/>
  <c r="AQ102" i="11"/>
  <c r="AP102" i="11"/>
  <c r="AM102" i="11"/>
  <c r="AL102" i="11"/>
  <c r="AI102" i="11"/>
  <c r="AH102" i="11"/>
  <c r="AG102" i="11"/>
  <c r="AF102" i="11"/>
  <c r="W102" i="11"/>
  <c r="V102" i="11"/>
  <c r="U102" i="11"/>
  <c r="T102" i="11"/>
  <c r="S102" i="11"/>
  <c r="R102" i="11"/>
  <c r="BA93" i="11"/>
  <c r="AR93" i="11"/>
  <c r="AQ93" i="11"/>
  <c r="AP93" i="11"/>
  <c r="AM93" i="11"/>
  <c r="AL93" i="11"/>
  <c r="AI93" i="11"/>
  <c r="AH93" i="11"/>
  <c r="AG93" i="11"/>
  <c r="AF93" i="11"/>
  <c r="W93" i="11"/>
  <c r="V93" i="11"/>
  <c r="U93" i="11"/>
  <c r="T93" i="11"/>
  <c r="S93" i="11"/>
  <c r="R93" i="11"/>
  <c r="BA88" i="11"/>
  <c r="AR88" i="11"/>
  <c r="AQ88" i="11"/>
  <c r="AP88" i="11"/>
  <c r="AM88" i="11"/>
  <c r="AL88" i="11"/>
  <c r="AI88" i="11"/>
  <c r="AH88" i="11"/>
  <c r="AG88" i="11"/>
  <c r="AF88" i="11"/>
  <c r="W88" i="11"/>
  <c r="V88" i="11"/>
  <c r="U88" i="11"/>
  <c r="T88" i="11"/>
  <c r="S88" i="11"/>
  <c r="R88" i="11"/>
  <c r="BA83" i="11"/>
  <c r="AR83" i="11"/>
  <c r="AQ83" i="11"/>
  <c r="AP83" i="11"/>
  <c r="AM83" i="11"/>
  <c r="AL83" i="11"/>
  <c r="AI83" i="11"/>
  <c r="AH83" i="11"/>
  <c r="AG83" i="11"/>
  <c r="AF83" i="11"/>
  <c r="W83" i="11"/>
  <c r="V83" i="11"/>
  <c r="U83" i="11"/>
  <c r="T83" i="11"/>
  <c r="S83" i="11"/>
  <c r="R83" i="11"/>
  <c r="BA79" i="11"/>
  <c r="AR79" i="11"/>
  <c r="AQ79" i="11"/>
  <c r="AP79" i="11"/>
  <c r="AM79" i="11"/>
  <c r="AL79" i="11"/>
  <c r="AI79" i="11"/>
  <c r="AH79" i="11"/>
  <c r="AG79" i="11"/>
  <c r="AF79" i="11"/>
  <c r="W79" i="11"/>
  <c r="V79" i="11"/>
  <c r="U79" i="11"/>
  <c r="T79" i="11"/>
  <c r="S79" i="11"/>
  <c r="R79" i="11"/>
  <c r="BA74" i="11"/>
  <c r="AR74" i="11"/>
  <c r="AQ74" i="11"/>
  <c r="AP74" i="11"/>
  <c r="AM74" i="11"/>
  <c r="AL74" i="11"/>
  <c r="AI74" i="11"/>
  <c r="AH74" i="11"/>
  <c r="AG74" i="11"/>
  <c r="AF74" i="11"/>
  <c r="W74" i="11"/>
  <c r="V74" i="11"/>
  <c r="U74" i="11"/>
  <c r="T74" i="11"/>
  <c r="S74" i="11"/>
  <c r="R74" i="11"/>
  <c r="BA69" i="11"/>
  <c r="AR69" i="11"/>
  <c r="AQ69" i="11"/>
  <c r="AP69" i="11"/>
  <c r="AM69" i="11"/>
  <c r="AL69" i="11"/>
  <c r="AI69" i="11"/>
  <c r="AH69" i="11"/>
  <c r="AG69" i="11"/>
  <c r="AF69" i="11"/>
  <c r="W69" i="11"/>
  <c r="V69" i="11"/>
  <c r="U69" i="11"/>
  <c r="T69" i="11"/>
  <c r="S69" i="11"/>
  <c r="R69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6" i="10"/>
  <c r="T276" i="10"/>
  <c r="U275" i="10"/>
  <c r="T275" i="10"/>
  <c r="U273" i="10"/>
  <c r="T273" i="10"/>
  <c r="U272" i="10"/>
  <c r="T272" i="10"/>
  <c r="U271" i="10"/>
  <c r="T271" i="10"/>
  <c r="U269" i="10"/>
  <c r="T269" i="10"/>
  <c r="U268" i="10"/>
  <c r="T268" i="10"/>
  <c r="U266" i="10"/>
  <c r="T266" i="10"/>
  <c r="U265" i="10"/>
  <c r="T265" i="10"/>
  <c r="U263" i="10"/>
  <c r="T263" i="10"/>
  <c r="U262" i="10"/>
  <c r="T262" i="10"/>
  <c r="U260" i="10"/>
  <c r="T260" i="10"/>
  <c r="U259" i="10"/>
  <c r="T259" i="10"/>
  <c r="Z259" i="10" s="1"/>
  <c r="U258" i="10"/>
  <c r="T258" i="10"/>
  <c r="Z258" i="10" s="1"/>
  <c r="U256" i="10"/>
  <c r="T256" i="10"/>
  <c r="Z256" i="10" s="1"/>
  <c r="U255" i="10"/>
  <c r="T255" i="10"/>
  <c r="Z255" i="10" s="1"/>
  <c r="U253" i="10"/>
  <c r="T253" i="10"/>
  <c r="U252" i="10"/>
  <c r="T252" i="10"/>
  <c r="Z252" i="10" s="1"/>
  <c r="U251" i="10"/>
  <c r="T251" i="10"/>
  <c r="Z251" i="10" s="1"/>
  <c r="U249" i="10"/>
  <c r="T249" i="10"/>
  <c r="U248" i="10"/>
  <c r="T248" i="10"/>
  <c r="Z248" i="10" s="1"/>
  <c r="U247" i="10"/>
  <c r="T247" i="10"/>
  <c r="Z247" i="10" s="1"/>
  <c r="U245" i="10"/>
  <c r="T245" i="10"/>
  <c r="U244" i="10"/>
  <c r="T244" i="10"/>
  <c r="Z244" i="10" s="1"/>
  <c r="U243" i="10"/>
  <c r="T243" i="10"/>
  <c r="Z243" i="10" s="1"/>
  <c r="U241" i="10"/>
  <c r="T241" i="10"/>
  <c r="U240" i="10"/>
  <c r="T240" i="10"/>
  <c r="Z240" i="10" s="1"/>
  <c r="U239" i="10"/>
  <c r="T239" i="10"/>
  <c r="Z239" i="10" s="1"/>
  <c r="U237" i="10"/>
  <c r="T237" i="10"/>
  <c r="U236" i="10"/>
  <c r="T236" i="10"/>
  <c r="Z236" i="10" s="1"/>
  <c r="U235" i="10"/>
  <c r="T235" i="10"/>
  <c r="Z235" i="10" s="1"/>
  <c r="U233" i="10"/>
  <c r="T233" i="10"/>
  <c r="U232" i="10"/>
  <c r="T232" i="10"/>
  <c r="U231" i="10"/>
  <c r="T231" i="10"/>
  <c r="U230" i="10"/>
  <c r="T230" i="10"/>
  <c r="U229" i="10"/>
  <c r="T229" i="10"/>
  <c r="U228" i="10"/>
  <c r="T228" i="10"/>
  <c r="U226" i="10"/>
  <c r="T226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8" i="10"/>
  <c r="T218" i="10"/>
  <c r="U217" i="10"/>
  <c r="T217" i="10"/>
  <c r="U216" i="10"/>
  <c r="T216" i="10"/>
  <c r="U215" i="10"/>
  <c r="T215" i="10"/>
  <c r="U214" i="10"/>
  <c r="T214" i="10"/>
  <c r="U213" i="10"/>
  <c r="T213" i="10"/>
  <c r="U211" i="10"/>
  <c r="T211" i="10"/>
  <c r="U210" i="10"/>
  <c r="T210" i="10"/>
  <c r="U209" i="10"/>
  <c r="T209" i="10"/>
  <c r="U208" i="10"/>
  <c r="T208" i="10"/>
  <c r="U207" i="10"/>
  <c r="T207" i="10"/>
  <c r="U206" i="10"/>
  <c r="T206" i="10"/>
  <c r="U204" i="10"/>
  <c r="T204" i="10"/>
  <c r="U203" i="10"/>
  <c r="T203" i="10"/>
  <c r="U202" i="10"/>
  <c r="T202" i="10"/>
  <c r="U201" i="10"/>
  <c r="T201" i="10"/>
  <c r="U199" i="10"/>
  <c r="T199" i="10"/>
  <c r="U198" i="10"/>
  <c r="T198" i="10"/>
  <c r="U197" i="10"/>
  <c r="T197" i="10"/>
  <c r="U195" i="10"/>
  <c r="T195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6" i="10"/>
  <c r="T186" i="10"/>
  <c r="U185" i="10"/>
  <c r="T185" i="10"/>
  <c r="U184" i="10"/>
  <c r="T184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5" i="10"/>
  <c r="T175" i="10"/>
  <c r="U174" i="10"/>
  <c r="T174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4" i="10"/>
  <c r="T164" i="10"/>
  <c r="U163" i="10"/>
  <c r="T163" i="10"/>
  <c r="U162" i="10"/>
  <c r="T162" i="10"/>
  <c r="U161" i="10"/>
  <c r="T161" i="10"/>
  <c r="U160" i="10"/>
  <c r="T160" i="10"/>
  <c r="U158" i="10"/>
  <c r="T158" i="10"/>
  <c r="U157" i="10"/>
  <c r="T157" i="10"/>
  <c r="U156" i="10"/>
  <c r="T156" i="10"/>
  <c r="U155" i="10"/>
  <c r="T155" i="10"/>
  <c r="U154" i="10"/>
  <c r="T154" i="10"/>
  <c r="U153" i="10"/>
  <c r="T153" i="10"/>
  <c r="U151" i="10"/>
  <c r="T151" i="10"/>
  <c r="U150" i="10"/>
  <c r="T150" i="10"/>
  <c r="U149" i="10"/>
  <c r="T149" i="10"/>
  <c r="U148" i="10"/>
  <c r="T148" i="10"/>
  <c r="T147" i="10"/>
  <c r="U145" i="10"/>
  <c r="T145" i="10"/>
  <c r="U144" i="10"/>
  <c r="T144" i="10"/>
  <c r="U143" i="10"/>
  <c r="T143" i="10"/>
  <c r="U142" i="10"/>
  <c r="T142" i="10"/>
  <c r="U141" i="10"/>
  <c r="T141" i="10"/>
  <c r="U139" i="10"/>
  <c r="T139" i="10"/>
  <c r="U138" i="10"/>
  <c r="T138" i="10"/>
  <c r="U136" i="10"/>
  <c r="T136" i="10"/>
  <c r="U135" i="10"/>
  <c r="T135" i="10"/>
  <c r="U134" i="10"/>
  <c r="T134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4" i="10"/>
  <c r="T124" i="10"/>
  <c r="U123" i="10"/>
  <c r="T123" i="10"/>
  <c r="U121" i="10"/>
  <c r="T121" i="10"/>
  <c r="U120" i="10"/>
  <c r="T120" i="10"/>
  <c r="U119" i="10"/>
  <c r="T119" i="10"/>
  <c r="U118" i="10"/>
  <c r="T118" i="10"/>
  <c r="U116" i="10"/>
  <c r="T116" i="10"/>
  <c r="U115" i="10"/>
  <c r="T115" i="10"/>
  <c r="U114" i="10"/>
  <c r="T114" i="10"/>
  <c r="U113" i="10"/>
  <c r="T113" i="10"/>
  <c r="U111" i="10"/>
  <c r="T111" i="10"/>
  <c r="U110" i="10"/>
  <c r="T110" i="10"/>
  <c r="U109" i="10"/>
  <c r="T109" i="10"/>
  <c r="U108" i="10"/>
  <c r="T108" i="10"/>
  <c r="U106" i="10"/>
  <c r="T106" i="10"/>
  <c r="U105" i="10"/>
  <c r="T105" i="10"/>
  <c r="U104" i="10"/>
  <c r="T104" i="10"/>
  <c r="U103" i="10"/>
  <c r="T103" i="10"/>
  <c r="U101" i="10"/>
  <c r="T101" i="10"/>
  <c r="U100" i="10"/>
  <c r="T100" i="10"/>
  <c r="U99" i="10"/>
  <c r="T99" i="10"/>
  <c r="U98" i="10"/>
  <c r="T98" i="10"/>
  <c r="U97" i="10"/>
  <c r="T97" i="10"/>
  <c r="U96" i="10"/>
  <c r="T96" i="10"/>
  <c r="U95" i="10"/>
  <c r="T95" i="10"/>
  <c r="U94" i="10"/>
  <c r="U92" i="10"/>
  <c r="T92" i="10"/>
  <c r="U91" i="10"/>
  <c r="T91" i="10"/>
  <c r="U90" i="10"/>
  <c r="T90" i="10"/>
  <c r="U89" i="10"/>
  <c r="T89" i="10"/>
  <c r="U87" i="10"/>
  <c r="T87" i="10"/>
  <c r="U86" i="10"/>
  <c r="T86" i="10"/>
  <c r="U85" i="10"/>
  <c r="T85" i="10"/>
  <c r="U84" i="10"/>
  <c r="T84" i="10"/>
  <c r="U82" i="10"/>
  <c r="T82" i="10"/>
  <c r="U81" i="10"/>
  <c r="T81" i="10"/>
  <c r="U80" i="10"/>
  <c r="T80" i="10"/>
  <c r="U78" i="10"/>
  <c r="T78" i="10"/>
  <c r="U77" i="10"/>
  <c r="T77" i="10"/>
  <c r="U76" i="10"/>
  <c r="T76" i="10"/>
  <c r="U75" i="10"/>
  <c r="T75" i="10"/>
  <c r="U73" i="10"/>
  <c r="T73" i="10"/>
  <c r="U72" i="10"/>
  <c r="T72" i="10"/>
  <c r="U71" i="10"/>
  <c r="T71" i="10"/>
  <c r="U70" i="10"/>
  <c r="T70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69" i="10"/>
  <c r="Y69" i="10"/>
  <c r="X83" i="10"/>
  <c r="Y83" i="10"/>
  <c r="X278" i="10"/>
  <c r="Y278" i="10"/>
  <c r="X274" i="10"/>
  <c r="Y274" i="10"/>
  <c r="X270" i="10"/>
  <c r="Y270" i="10"/>
  <c r="X267" i="10"/>
  <c r="Y267" i="10"/>
  <c r="X264" i="10"/>
  <c r="Y264" i="10"/>
  <c r="Y254" i="10"/>
  <c r="Y41" i="10" s="1"/>
  <c r="Y196" i="10" s="1"/>
  <c r="Y10" i="10" s="1"/>
  <c r="Y26" i="10" s="1"/>
  <c r="X234" i="10"/>
  <c r="Y234" i="10"/>
  <c r="X227" i="10"/>
  <c r="Y227" i="10"/>
  <c r="X219" i="10"/>
  <c r="Y219" i="10"/>
  <c r="X212" i="10"/>
  <c r="Y212" i="10"/>
  <c r="X200" i="10"/>
  <c r="Y200" i="10"/>
  <c r="X176" i="10"/>
  <c r="Y176" i="10"/>
  <c r="X165" i="10"/>
  <c r="Y165" i="10"/>
  <c r="X152" i="10"/>
  <c r="Y152" i="10"/>
  <c r="X146" i="10"/>
  <c r="Y146" i="10"/>
  <c r="Y140" i="10"/>
  <c r="X137" i="10"/>
  <c r="Y137" i="10"/>
  <c r="X133" i="10"/>
  <c r="Y133" i="10"/>
  <c r="X130" i="10"/>
  <c r="Y130" i="10"/>
  <c r="X127" i="10"/>
  <c r="X261" i="10" s="1"/>
  <c r="X122" i="10"/>
  <c r="Y122" i="10"/>
  <c r="X117" i="10"/>
  <c r="Y117" i="10"/>
  <c r="X112" i="10"/>
  <c r="Y112" i="10"/>
  <c r="X102" i="10"/>
  <c r="Y102" i="10"/>
  <c r="Y127" i="10" s="1"/>
  <c r="Y261" i="10" s="1"/>
  <c r="X47" i="10"/>
  <c r="Y47" i="10"/>
  <c r="X44" i="10"/>
  <c r="X54" i="10" s="1"/>
  <c r="X254" i="10" s="1"/>
  <c r="X41" i="10" s="1"/>
  <c r="X196" i="10" s="1"/>
  <c r="X10" i="10" s="1"/>
  <c r="X26" i="10" s="1"/>
  <c r="Y44" i="10"/>
  <c r="X20" i="10"/>
  <c r="Y20" i="10"/>
  <c r="X17" i="10"/>
  <c r="Y17" i="10"/>
  <c r="X14" i="10"/>
  <c r="Y14" i="10"/>
  <c r="H284" i="11"/>
  <c r="AM79" i="10" l="1"/>
  <c r="Y30" i="10"/>
  <c r="Y74" i="10" s="1"/>
  <c r="Y66" i="10"/>
  <c r="Y238" i="10" s="1"/>
  <c r="Y23" i="10" s="1"/>
  <c r="Y187" i="10"/>
  <c r="X66" i="10"/>
  <c r="X238" i="10" s="1"/>
  <c r="X23" i="10" s="1"/>
  <c r="X187" i="10"/>
  <c r="X30" i="10"/>
  <c r="X74" i="10" s="1"/>
  <c r="AF30" i="10"/>
  <c r="AF74" i="10"/>
  <c r="AN66" i="10"/>
  <c r="AN238" i="10" s="1"/>
  <c r="AN23" i="10" s="1"/>
  <c r="X140" i="10"/>
  <c r="AJ79" i="10"/>
  <c r="AL187" i="10"/>
  <c r="AL79" i="10" s="1"/>
  <c r="AT242" i="10"/>
  <c r="AT107" i="10" s="1"/>
  <c r="Y159" i="10"/>
  <c r="Y205" i="10" s="1"/>
  <c r="Y246" i="10" s="1"/>
  <c r="Y34" i="10" s="1"/>
  <c r="Y37" i="10" s="1"/>
  <c r="Y257" i="10" s="1"/>
  <c r="AF127" i="10"/>
  <c r="AF261" i="10" s="1"/>
  <c r="AP79" i="10"/>
  <c r="AO187" i="10"/>
  <c r="AO79" i="10" s="1"/>
  <c r="AH187" i="10"/>
  <c r="AH79" i="10" s="1"/>
  <c r="AI187" i="10"/>
  <c r="AI79" i="10" s="1"/>
  <c r="AM250" i="10"/>
  <c r="AU88" i="10"/>
  <c r="AU93" i="10"/>
  <c r="AQ79" i="10"/>
  <c r="V16" i="10"/>
  <c r="AR16" i="10" s="1"/>
  <c r="Z16" i="10"/>
  <c r="W131" i="10"/>
  <c r="AS131" i="10" s="1"/>
  <c r="AA131" i="10"/>
  <c r="W139" i="10"/>
  <c r="AS139" i="10" s="1"/>
  <c r="AA139" i="10"/>
  <c r="V148" i="10"/>
  <c r="AR148" i="10" s="1"/>
  <c r="Z148" i="10"/>
  <c r="V155" i="10"/>
  <c r="AR155" i="10" s="1"/>
  <c r="Z155" i="10"/>
  <c r="V166" i="10"/>
  <c r="AR166" i="10" s="1"/>
  <c r="Z166" i="10"/>
  <c r="V172" i="10"/>
  <c r="AR172" i="10" s="1"/>
  <c r="Z172" i="10"/>
  <c r="V179" i="10"/>
  <c r="AR179" i="10" s="1"/>
  <c r="Z179" i="10"/>
  <c r="V189" i="10"/>
  <c r="AR189" i="10" s="1"/>
  <c r="Z189" i="10"/>
  <c r="V195" i="10"/>
  <c r="AR195" i="10" s="1"/>
  <c r="Z195" i="10"/>
  <c r="V203" i="10"/>
  <c r="AR203" i="10" s="1"/>
  <c r="Z203" i="10"/>
  <c r="V214" i="10"/>
  <c r="AR214" i="10" s="1"/>
  <c r="Z214" i="10"/>
  <c r="V221" i="10"/>
  <c r="AR221" i="10" s="1"/>
  <c r="Z221" i="10"/>
  <c r="V228" i="10"/>
  <c r="AR228" i="10" s="1"/>
  <c r="Z228" i="10"/>
  <c r="V235" i="10"/>
  <c r="AR235" i="10" s="1"/>
  <c r="BN238" i="10" s="1"/>
  <c r="V243" i="10"/>
  <c r="AR243" i="10" s="1"/>
  <c r="V251" i="10"/>
  <c r="AR251" i="10" s="1"/>
  <c r="V259" i="10"/>
  <c r="V263" i="10"/>
  <c r="Z263" i="10"/>
  <c r="V272" i="10"/>
  <c r="AR272" i="10" s="1"/>
  <c r="Z272" i="10"/>
  <c r="W8" i="10"/>
  <c r="AS8" i="10" s="1"/>
  <c r="AA8" i="10"/>
  <c r="W12" i="10"/>
  <c r="AS12" i="10" s="1"/>
  <c r="AA12" i="10"/>
  <c r="W16" i="10"/>
  <c r="AA16" i="10"/>
  <c r="W21" i="10"/>
  <c r="AS21" i="10" s="1"/>
  <c r="AA21" i="10"/>
  <c r="W25" i="10"/>
  <c r="AS25" i="10" s="1"/>
  <c r="AA25" i="10"/>
  <c r="W29" i="10"/>
  <c r="AS29" i="10" s="1"/>
  <c r="AA29" i="10"/>
  <c r="W33" i="10"/>
  <c r="AS33" i="10" s="1"/>
  <c r="AA33" i="10"/>
  <c r="W38" i="10"/>
  <c r="AS38" i="10" s="1"/>
  <c r="AA38" i="10"/>
  <c r="W42" i="10"/>
  <c r="AA42" i="10"/>
  <c r="W46" i="10"/>
  <c r="AS46" i="10" s="1"/>
  <c r="AA46" i="10"/>
  <c r="W50" i="10"/>
  <c r="AS50" i="10" s="1"/>
  <c r="AA50" i="10"/>
  <c r="W55" i="10"/>
  <c r="AS55" i="10" s="1"/>
  <c r="AA55" i="10"/>
  <c r="W58" i="10"/>
  <c r="AS58" i="10" s="1"/>
  <c r="AA58" i="10"/>
  <c r="W63" i="10"/>
  <c r="AS63" i="10" s="1"/>
  <c r="AA63" i="10"/>
  <c r="W67" i="10"/>
  <c r="AS67" i="10" s="1"/>
  <c r="AA67" i="10"/>
  <c r="W71" i="10"/>
  <c r="AS71" i="10" s="1"/>
  <c r="AA71" i="10"/>
  <c r="W75" i="10"/>
  <c r="AS75" i="10" s="1"/>
  <c r="AA75" i="10"/>
  <c r="W78" i="10"/>
  <c r="AS78" i="10" s="1"/>
  <c r="AA78" i="10"/>
  <c r="W82" i="10"/>
  <c r="AS82" i="10" s="1"/>
  <c r="AA82" i="10"/>
  <c r="W86" i="10"/>
  <c r="AS86" i="10" s="1"/>
  <c r="AA86" i="10"/>
  <c r="W90" i="10"/>
  <c r="AA90" i="10"/>
  <c r="V95" i="10"/>
  <c r="AR95" i="10" s="1"/>
  <c r="Z95" i="10"/>
  <c r="V98" i="10"/>
  <c r="AR98" i="10" s="1"/>
  <c r="Z98" i="10"/>
  <c r="V101" i="10"/>
  <c r="AR101" i="10" s="1"/>
  <c r="Z101" i="10"/>
  <c r="V105" i="10"/>
  <c r="AR105" i="10" s="1"/>
  <c r="Z105" i="10"/>
  <c r="V109" i="10"/>
  <c r="AR109" i="10" s="1"/>
  <c r="Z109" i="10"/>
  <c r="V113" i="10"/>
  <c r="AR113" i="10" s="1"/>
  <c r="BN117" i="10" s="1"/>
  <c r="Z113" i="10"/>
  <c r="V116" i="10"/>
  <c r="AR116" i="10" s="1"/>
  <c r="Z116" i="10"/>
  <c r="V120" i="10"/>
  <c r="AR120" i="10" s="1"/>
  <c r="Z120" i="10"/>
  <c r="V124" i="10"/>
  <c r="AR124" i="10" s="1"/>
  <c r="Z124" i="10"/>
  <c r="V128" i="10"/>
  <c r="AR128" i="10" s="1"/>
  <c r="Z128" i="10"/>
  <c r="V132" i="10"/>
  <c r="Z132" i="10"/>
  <c r="V136" i="10"/>
  <c r="AR136" i="10" s="1"/>
  <c r="Z136" i="10"/>
  <c r="V141" i="10"/>
  <c r="AR141" i="10" s="1"/>
  <c r="Z141" i="10"/>
  <c r="V144" i="10"/>
  <c r="AR144" i="10" s="1"/>
  <c r="Z144" i="10"/>
  <c r="W148" i="10"/>
  <c r="AS148" i="10" s="1"/>
  <c r="AA148" i="10"/>
  <c r="W151" i="10"/>
  <c r="AS151" i="10" s="1"/>
  <c r="AA151" i="10"/>
  <c r="W155" i="10"/>
  <c r="AS155" i="10" s="1"/>
  <c r="AA155" i="10"/>
  <c r="W158" i="10"/>
  <c r="AS158" i="10" s="1"/>
  <c r="AA158" i="10"/>
  <c r="W162" i="10"/>
  <c r="AS162" i="10" s="1"/>
  <c r="AA162" i="10"/>
  <c r="W166" i="10"/>
  <c r="AS166" i="10" s="1"/>
  <c r="AA166" i="10"/>
  <c r="W169" i="10"/>
  <c r="AS169" i="10" s="1"/>
  <c r="AA169" i="10"/>
  <c r="W172" i="10"/>
  <c r="AS172" i="10" s="1"/>
  <c r="AA172" i="10"/>
  <c r="W175" i="10"/>
  <c r="AS175" i="10" s="1"/>
  <c r="AA175" i="10"/>
  <c r="W179" i="10"/>
  <c r="AS179" i="10" s="1"/>
  <c r="AA179" i="10"/>
  <c r="W182" i="10"/>
  <c r="AS182" i="10" s="1"/>
  <c r="AA182" i="10"/>
  <c r="W185" i="10"/>
  <c r="AS185" i="10" s="1"/>
  <c r="AA185" i="10"/>
  <c r="W189" i="10"/>
  <c r="AS189" i="10" s="1"/>
  <c r="AA189" i="10"/>
  <c r="W192" i="10"/>
  <c r="AS192" i="10" s="1"/>
  <c r="AA192" i="10"/>
  <c r="W195" i="10"/>
  <c r="AS195" i="10" s="1"/>
  <c r="AA195" i="10"/>
  <c r="W199" i="10"/>
  <c r="AS199" i="10" s="1"/>
  <c r="AA199" i="10"/>
  <c r="W203" i="10"/>
  <c r="AS203" i="10" s="1"/>
  <c r="AA203" i="10"/>
  <c r="W207" i="10"/>
  <c r="AS207" i="10" s="1"/>
  <c r="AA207" i="10"/>
  <c r="W210" i="10"/>
  <c r="AS210" i="10" s="1"/>
  <c r="AA210" i="10"/>
  <c r="W214" i="10"/>
  <c r="AS214" i="10" s="1"/>
  <c r="AA214" i="10"/>
  <c r="W217" i="10"/>
  <c r="AS217" i="10" s="1"/>
  <c r="AA217" i="10"/>
  <c r="W221" i="10"/>
  <c r="AS221" i="10" s="1"/>
  <c r="AA221" i="10"/>
  <c r="W224" i="10"/>
  <c r="AS224" i="10" s="1"/>
  <c r="AA224" i="10"/>
  <c r="W228" i="10"/>
  <c r="AS228" i="10" s="1"/>
  <c r="AA228" i="10"/>
  <c r="W231" i="10"/>
  <c r="AS231" i="10" s="1"/>
  <c r="AA231" i="10"/>
  <c r="W235" i="10"/>
  <c r="AS235" i="10" s="1"/>
  <c r="AA235" i="10"/>
  <c r="W239" i="10"/>
  <c r="AA239" i="10"/>
  <c r="W243" i="10"/>
  <c r="AS243" i="10" s="1"/>
  <c r="AA243" i="10"/>
  <c r="W247" i="10"/>
  <c r="AS247" i="10" s="1"/>
  <c r="AA247" i="10"/>
  <c r="W251" i="10"/>
  <c r="AS251" i="10" s="1"/>
  <c r="AA251" i="10"/>
  <c r="W255" i="10"/>
  <c r="AS255" i="10" s="1"/>
  <c r="AA255" i="10"/>
  <c r="W259" i="10"/>
  <c r="AS259" i="10" s="1"/>
  <c r="AA259" i="10"/>
  <c r="W263" i="10"/>
  <c r="AS263" i="10" s="1"/>
  <c r="AA263" i="10"/>
  <c r="W268" i="10"/>
  <c r="AS268" i="10" s="1"/>
  <c r="AA268" i="10"/>
  <c r="W272" i="10"/>
  <c r="AS272" i="10" s="1"/>
  <c r="AA272" i="10"/>
  <c r="W276" i="10"/>
  <c r="AS276" i="10" s="1"/>
  <c r="AA276" i="10"/>
  <c r="V8" i="10"/>
  <c r="Z8" i="10"/>
  <c r="V12" i="10"/>
  <c r="AR12" i="10" s="1"/>
  <c r="Z12" i="10"/>
  <c r="V21" i="10"/>
  <c r="Z21" i="10"/>
  <c r="V25" i="10"/>
  <c r="AR25" i="10" s="1"/>
  <c r="BN26" i="10" s="1"/>
  <c r="Z25" i="10"/>
  <c r="V29" i="10"/>
  <c r="AR29" i="10" s="1"/>
  <c r="Z29" i="10"/>
  <c r="V33" i="10"/>
  <c r="AR33" i="10" s="1"/>
  <c r="Z33" i="10"/>
  <c r="V38" i="10"/>
  <c r="AR38" i="10" s="1"/>
  <c r="Z38" i="10"/>
  <c r="V42" i="10"/>
  <c r="AR42" i="10" s="1"/>
  <c r="Z42" i="10"/>
  <c r="V46" i="10"/>
  <c r="AR46" i="10" s="1"/>
  <c r="Z46" i="10"/>
  <c r="V50" i="10"/>
  <c r="AR50" i="10" s="1"/>
  <c r="Z50" i="10"/>
  <c r="V55" i="10"/>
  <c r="AR55" i="10" s="1"/>
  <c r="Z55" i="10"/>
  <c r="V58" i="10"/>
  <c r="AR58" i="10" s="1"/>
  <c r="Z58" i="10"/>
  <c r="V63" i="10"/>
  <c r="AR63" i="10" s="1"/>
  <c r="Z63" i="10"/>
  <c r="V67" i="10"/>
  <c r="AR67" i="10" s="1"/>
  <c r="Z67" i="10"/>
  <c r="V71" i="10"/>
  <c r="AR71" i="10" s="1"/>
  <c r="Z71" i="10"/>
  <c r="V75" i="10"/>
  <c r="AR75" i="10" s="1"/>
  <c r="Z75" i="10"/>
  <c r="V78" i="10"/>
  <c r="AR78" i="10" s="1"/>
  <c r="Z78" i="10"/>
  <c r="V82" i="10"/>
  <c r="AR82" i="10" s="1"/>
  <c r="Z82" i="10"/>
  <c r="V86" i="10"/>
  <c r="AR86" i="10" s="1"/>
  <c r="Z86" i="10"/>
  <c r="V90" i="10"/>
  <c r="AR90" i="10" s="1"/>
  <c r="Z90" i="10"/>
  <c r="W94" i="10"/>
  <c r="AS94" i="10" s="1"/>
  <c r="AA94" i="10"/>
  <c r="W97" i="10"/>
  <c r="AS97" i="10" s="1"/>
  <c r="AA97" i="10"/>
  <c r="W100" i="10"/>
  <c r="AS100" i="10" s="1"/>
  <c r="AA100" i="10"/>
  <c r="W104" i="10"/>
  <c r="AS104" i="10" s="1"/>
  <c r="AA104" i="10"/>
  <c r="W108" i="10"/>
  <c r="AS108" i="10" s="1"/>
  <c r="AA108" i="10"/>
  <c r="W111" i="10"/>
  <c r="AS111" i="10" s="1"/>
  <c r="AA111" i="10"/>
  <c r="W115" i="10"/>
  <c r="AS115" i="10" s="1"/>
  <c r="AA115" i="10"/>
  <c r="W119" i="10"/>
  <c r="AS119" i="10" s="1"/>
  <c r="AA119" i="10"/>
  <c r="W123" i="10"/>
  <c r="AS123" i="10" s="1"/>
  <c r="AA123" i="10"/>
  <c r="W126" i="10"/>
  <c r="AS126" i="10" s="1"/>
  <c r="AA126" i="10"/>
  <c r="W135" i="10"/>
  <c r="AS135" i="10" s="1"/>
  <c r="AA135" i="10"/>
  <c r="W143" i="10"/>
  <c r="AS143" i="10" s="1"/>
  <c r="AA143" i="10"/>
  <c r="V151" i="10"/>
  <c r="AR151" i="10" s="1"/>
  <c r="Z151" i="10"/>
  <c r="V158" i="10"/>
  <c r="Z158" i="10"/>
  <c r="V162" i="10"/>
  <c r="AR162" i="10" s="1"/>
  <c r="Z162" i="10"/>
  <c r="V169" i="10"/>
  <c r="AR169" i="10" s="1"/>
  <c r="Z169" i="10"/>
  <c r="V175" i="10"/>
  <c r="AR175" i="10" s="1"/>
  <c r="Z175" i="10"/>
  <c r="V182" i="10"/>
  <c r="AR182" i="10" s="1"/>
  <c r="Z182" i="10"/>
  <c r="V185" i="10"/>
  <c r="AR185" i="10" s="1"/>
  <c r="Z185" i="10"/>
  <c r="V192" i="10"/>
  <c r="Z192" i="10"/>
  <c r="V199" i="10"/>
  <c r="AR199" i="10" s="1"/>
  <c r="Z199" i="10"/>
  <c r="V207" i="10"/>
  <c r="Z207" i="10"/>
  <c r="V210" i="10"/>
  <c r="AR210" i="10" s="1"/>
  <c r="Z210" i="10"/>
  <c r="V217" i="10"/>
  <c r="AR217" i="10" s="1"/>
  <c r="Z217" i="10"/>
  <c r="V224" i="10"/>
  <c r="AR224" i="10" s="1"/>
  <c r="Z224" i="10"/>
  <c r="V231" i="10"/>
  <c r="Z231" i="10"/>
  <c r="V239" i="10"/>
  <c r="AR239" i="10" s="1"/>
  <c r="V247" i="10"/>
  <c r="AR247" i="10" s="1"/>
  <c r="V255" i="10"/>
  <c r="AR255" i="10" s="1"/>
  <c r="V268" i="10"/>
  <c r="AR268" i="10" s="1"/>
  <c r="Z268" i="10"/>
  <c r="V276" i="10"/>
  <c r="AR276" i="10" s="1"/>
  <c r="Z276" i="10"/>
  <c r="V9" i="10"/>
  <c r="AR9" i="10" s="1"/>
  <c r="Z9" i="10"/>
  <c r="V13" i="10"/>
  <c r="AR13" i="10" s="1"/>
  <c r="Z13" i="10"/>
  <c r="V18" i="10"/>
  <c r="AR18" i="10" s="1"/>
  <c r="Z18" i="10"/>
  <c r="V22" i="10"/>
  <c r="AR22" i="10" s="1"/>
  <c r="Z22" i="10"/>
  <c r="V27" i="10"/>
  <c r="AR27" i="10" s="1"/>
  <c r="Z27" i="10"/>
  <c r="V31" i="10"/>
  <c r="AR31" i="10" s="1"/>
  <c r="Z31" i="10"/>
  <c r="V35" i="10"/>
  <c r="AR35" i="10" s="1"/>
  <c r="Z35" i="10"/>
  <c r="V39" i="10"/>
  <c r="AR39" i="10" s="1"/>
  <c r="Z39" i="10"/>
  <c r="V43" i="10"/>
  <c r="Z43" i="10"/>
  <c r="V48" i="10"/>
  <c r="Z48" i="10"/>
  <c r="V52" i="10"/>
  <c r="AR52" i="10" s="1"/>
  <c r="Z52" i="10"/>
  <c r="V56" i="10"/>
  <c r="AR56" i="10" s="1"/>
  <c r="Z56" i="10"/>
  <c r="V60" i="10"/>
  <c r="Z60" i="10"/>
  <c r="V64" i="10"/>
  <c r="AR64" i="10" s="1"/>
  <c r="Z64" i="10"/>
  <c r="V68" i="10"/>
  <c r="Z68" i="10"/>
  <c r="V72" i="10"/>
  <c r="AR72" i="10" s="1"/>
  <c r="Z72" i="10"/>
  <c r="V76" i="10"/>
  <c r="AR76" i="10" s="1"/>
  <c r="Z76" i="10"/>
  <c r="V80" i="10"/>
  <c r="AR80" i="10" s="1"/>
  <c r="Z80" i="10"/>
  <c r="V84" i="10"/>
  <c r="AR84" i="10" s="1"/>
  <c r="Z84" i="10"/>
  <c r="V87" i="10"/>
  <c r="AR87" i="10" s="1"/>
  <c r="Z87" i="10"/>
  <c r="V91" i="10"/>
  <c r="AR91" i="10" s="1"/>
  <c r="Z91" i="10"/>
  <c r="W95" i="10"/>
  <c r="AA95" i="10"/>
  <c r="W98" i="10"/>
  <c r="AS98" i="10" s="1"/>
  <c r="AA98" i="10"/>
  <c r="W101" i="10"/>
  <c r="AS101" i="10" s="1"/>
  <c r="AA101" i="10"/>
  <c r="W105" i="10"/>
  <c r="AA105" i="10"/>
  <c r="W109" i="10"/>
  <c r="AS109" i="10" s="1"/>
  <c r="AA109" i="10"/>
  <c r="W113" i="10"/>
  <c r="AS113" i="10" s="1"/>
  <c r="AA113" i="10"/>
  <c r="W116" i="10"/>
  <c r="AS116" i="10" s="1"/>
  <c r="AA116" i="10"/>
  <c r="W120" i="10"/>
  <c r="AS120" i="10" s="1"/>
  <c r="AA120" i="10"/>
  <c r="W124" i="10"/>
  <c r="AS124" i="10" s="1"/>
  <c r="AA124" i="10"/>
  <c r="W128" i="10"/>
  <c r="AS128" i="10" s="1"/>
  <c r="AA128" i="10"/>
  <c r="W132" i="10"/>
  <c r="AS132" i="10" s="1"/>
  <c r="AA132" i="10"/>
  <c r="W136" i="10"/>
  <c r="AS136" i="10" s="1"/>
  <c r="AA136" i="10"/>
  <c r="W141" i="10"/>
  <c r="AS141" i="10" s="1"/>
  <c r="AA141" i="10"/>
  <c r="W144" i="10"/>
  <c r="AS144" i="10" s="1"/>
  <c r="AA144" i="10"/>
  <c r="V149" i="10"/>
  <c r="AR149" i="10" s="1"/>
  <c r="BN152" i="10" s="1"/>
  <c r="Z149" i="10"/>
  <c r="V153" i="10"/>
  <c r="AR153" i="10" s="1"/>
  <c r="Z153" i="10"/>
  <c r="V156" i="10"/>
  <c r="AR156" i="10" s="1"/>
  <c r="Z156" i="10"/>
  <c r="V160" i="10"/>
  <c r="AR160" i="10" s="1"/>
  <c r="BN165" i="10" s="1"/>
  <c r="Z160" i="10"/>
  <c r="V163" i="10"/>
  <c r="AR163" i="10" s="1"/>
  <c r="Z163" i="10"/>
  <c r="V167" i="10"/>
  <c r="AR167" i="10" s="1"/>
  <c r="Z167" i="10"/>
  <c r="V170" i="10"/>
  <c r="AR170" i="10" s="1"/>
  <c r="Z170" i="10"/>
  <c r="V173" i="10"/>
  <c r="AR173" i="10" s="1"/>
  <c r="Z173" i="10"/>
  <c r="V177" i="10"/>
  <c r="AR177" i="10" s="1"/>
  <c r="Z177" i="10"/>
  <c r="V180" i="10"/>
  <c r="AR180" i="10" s="1"/>
  <c r="Z180" i="10"/>
  <c r="V183" i="10"/>
  <c r="AR183" i="10" s="1"/>
  <c r="Z183" i="10"/>
  <c r="V186" i="10"/>
  <c r="AR186" i="10" s="1"/>
  <c r="Z186" i="10"/>
  <c r="V190" i="10"/>
  <c r="AR190" i="10" s="1"/>
  <c r="Z190" i="10"/>
  <c r="V193" i="10"/>
  <c r="AR193" i="10" s="1"/>
  <c r="Z193" i="10"/>
  <c r="V197" i="10"/>
  <c r="AR197" i="10" s="1"/>
  <c r="Z197" i="10"/>
  <c r="V201" i="10"/>
  <c r="AR201" i="10" s="1"/>
  <c r="Z201" i="10"/>
  <c r="V204" i="10"/>
  <c r="Z204" i="10"/>
  <c r="V208" i="10"/>
  <c r="AR208" i="10" s="1"/>
  <c r="Z208" i="10"/>
  <c r="V211" i="10"/>
  <c r="AR211" i="10" s="1"/>
  <c r="Z211" i="10"/>
  <c r="V215" i="10"/>
  <c r="AR215" i="10" s="1"/>
  <c r="Z215" i="10"/>
  <c r="V218" i="10"/>
  <c r="AR218" i="10" s="1"/>
  <c r="Z218" i="10"/>
  <c r="V222" i="10"/>
  <c r="AR222" i="10" s="1"/>
  <c r="Z222" i="10"/>
  <c r="V225" i="10"/>
  <c r="AR225" i="10" s="1"/>
  <c r="Z225" i="10"/>
  <c r="V229" i="10"/>
  <c r="AR229" i="10" s="1"/>
  <c r="Z229" i="10"/>
  <c r="V232" i="10"/>
  <c r="AR232" i="10" s="1"/>
  <c r="Z232" i="10"/>
  <c r="V236" i="10"/>
  <c r="AR236" i="10" s="1"/>
  <c r="V240" i="10"/>
  <c r="AR240" i="10" s="1"/>
  <c r="V244" i="10"/>
  <c r="AR244" i="10" s="1"/>
  <c r="V248" i="10"/>
  <c r="AR248" i="10" s="1"/>
  <c r="V252" i="10"/>
  <c r="AR252" i="10" s="1"/>
  <c r="V256" i="10"/>
  <c r="AR256" i="10" s="1"/>
  <c r="V260" i="10"/>
  <c r="AR260" i="10" s="1"/>
  <c r="Z260" i="10"/>
  <c r="V265" i="10"/>
  <c r="AR265" i="10" s="1"/>
  <c r="Z265" i="10"/>
  <c r="V269" i="10"/>
  <c r="Z269" i="10"/>
  <c r="V273" i="10"/>
  <c r="Z273" i="10"/>
  <c r="V277" i="10"/>
  <c r="AR277" i="10" s="1"/>
  <c r="Z277" i="10"/>
  <c r="W9" i="10"/>
  <c r="AS9" i="10" s="1"/>
  <c r="AA9" i="10"/>
  <c r="W13" i="10"/>
  <c r="AS13" i="10" s="1"/>
  <c r="AA13" i="10"/>
  <c r="W18" i="10"/>
  <c r="AS18" i="10" s="1"/>
  <c r="AA18" i="10"/>
  <c r="W22" i="10"/>
  <c r="AS22" i="10" s="1"/>
  <c r="AA22" i="10"/>
  <c r="W27" i="10"/>
  <c r="AS27" i="10" s="1"/>
  <c r="AA27" i="10"/>
  <c r="W31" i="10"/>
  <c r="AS31" i="10" s="1"/>
  <c r="AA31" i="10"/>
  <c r="W35" i="10"/>
  <c r="AA35" i="10"/>
  <c r="W39" i="10"/>
  <c r="AA39" i="10"/>
  <c r="W43" i="10"/>
  <c r="AS43" i="10" s="1"/>
  <c r="AA43" i="10"/>
  <c r="W48" i="10"/>
  <c r="AS48" i="10" s="1"/>
  <c r="AA48" i="10"/>
  <c r="W52" i="10"/>
  <c r="AS52" i="10" s="1"/>
  <c r="AA52" i="10"/>
  <c r="W56" i="10"/>
  <c r="AS56" i="10" s="1"/>
  <c r="AA56" i="10"/>
  <c r="W60" i="10"/>
  <c r="AS60" i="10" s="1"/>
  <c r="AA60" i="10"/>
  <c r="W64" i="10"/>
  <c r="AS64" i="10" s="1"/>
  <c r="AA64" i="10"/>
  <c r="W68" i="10"/>
  <c r="AS68" i="10" s="1"/>
  <c r="AA68" i="10"/>
  <c r="W72" i="10"/>
  <c r="AA72" i="10"/>
  <c r="W76" i="10"/>
  <c r="AS76" i="10" s="1"/>
  <c r="AA76" i="10"/>
  <c r="W80" i="10"/>
  <c r="AS80" i="10" s="1"/>
  <c r="AA80" i="10"/>
  <c r="W84" i="10"/>
  <c r="AS84" i="10" s="1"/>
  <c r="AA84" i="10"/>
  <c r="W87" i="10"/>
  <c r="AS87" i="10" s="1"/>
  <c r="AA87" i="10"/>
  <c r="W91" i="10"/>
  <c r="AS91" i="10" s="1"/>
  <c r="AA91" i="10"/>
  <c r="V96" i="10"/>
  <c r="AR96" i="10" s="1"/>
  <c r="Z96" i="10"/>
  <c r="V99" i="10"/>
  <c r="AR99" i="10" s="1"/>
  <c r="Z99" i="10"/>
  <c r="V103" i="10"/>
  <c r="AR103" i="10" s="1"/>
  <c r="Z103" i="10"/>
  <c r="V106" i="10"/>
  <c r="Z106" i="10"/>
  <c r="V110" i="10"/>
  <c r="AR110" i="10" s="1"/>
  <c r="Z110" i="10"/>
  <c r="V114" i="10"/>
  <c r="AR114" i="10" s="1"/>
  <c r="Z114" i="10"/>
  <c r="V118" i="10"/>
  <c r="AR118" i="10" s="1"/>
  <c r="BN122" i="10" s="1"/>
  <c r="Z118" i="10"/>
  <c r="V121" i="10"/>
  <c r="AR121" i="10" s="1"/>
  <c r="Z121" i="10"/>
  <c r="V125" i="10"/>
  <c r="AR125" i="10" s="1"/>
  <c r="Z125" i="10"/>
  <c r="V129" i="10"/>
  <c r="Z129" i="10"/>
  <c r="V134" i="10"/>
  <c r="AR134" i="10" s="1"/>
  <c r="Z134" i="10"/>
  <c r="V138" i="10"/>
  <c r="AR138" i="10" s="1"/>
  <c r="BN140" i="10" s="1"/>
  <c r="Z138" i="10"/>
  <c r="V142" i="10"/>
  <c r="AR142" i="10" s="1"/>
  <c r="Z142" i="10"/>
  <c r="V145" i="10"/>
  <c r="AR145" i="10" s="1"/>
  <c r="Z145" i="10"/>
  <c r="W149" i="10"/>
  <c r="AS149" i="10" s="1"/>
  <c r="AA149" i="10"/>
  <c r="W156" i="10"/>
  <c r="AA156" i="10"/>
  <c r="W160" i="10"/>
  <c r="AS160" i="10" s="1"/>
  <c r="AA160" i="10"/>
  <c r="W163" i="10"/>
  <c r="AS163" i="10" s="1"/>
  <c r="AA163" i="10"/>
  <c r="W167" i="10"/>
  <c r="AS167" i="10" s="1"/>
  <c r="AA167" i="10"/>
  <c r="W170" i="10"/>
  <c r="AS170" i="10" s="1"/>
  <c r="AA170" i="10"/>
  <c r="W173" i="10"/>
  <c r="AS173" i="10" s="1"/>
  <c r="AA173" i="10"/>
  <c r="W177" i="10"/>
  <c r="AS177" i="10" s="1"/>
  <c r="AA177" i="10"/>
  <c r="W180" i="10"/>
  <c r="AS180" i="10" s="1"/>
  <c r="AA180" i="10"/>
  <c r="W183" i="10"/>
  <c r="AS183" i="10" s="1"/>
  <c r="AA183" i="10"/>
  <c r="W186" i="10"/>
  <c r="AS186" i="10" s="1"/>
  <c r="AA186" i="10"/>
  <c r="W190" i="10"/>
  <c r="AS190" i="10" s="1"/>
  <c r="AA190" i="10"/>
  <c r="W193" i="10"/>
  <c r="AS193" i="10" s="1"/>
  <c r="AA193" i="10"/>
  <c r="W197" i="10"/>
  <c r="AS197" i="10" s="1"/>
  <c r="AA197" i="10"/>
  <c r="W201" i="10"/>
  <c r="AS201" i="10" s="1"/>
  <c r="AA201" i="10"/>
  <c r="W204" i="10"/>
  <c r="AS204" i="10" s="1"/>
  <c r="AA204" i="10"/>
  <c r="W208" i="10"/>
  <c r="AA208" i="10"/>
  <c r="W211" i="10"/>
  <c r="AS211" i="10" s="1"/>
  <c r="AA211" i="10"/>
  <c r="W215" i="10"/>
  <c r="AS215" i="10" s="1"/>
  <c r="AA215" i="10"/>
  <c r="W218" i="10"/>
  <c r="AS218" i="10" s="1"/>
  <c r="AA218" i="10"/>
  <c r="W222" i="10"/>
  <c r="AS222" i="10" s="1"/>
  <c r="AA222" i="10"/>
  <c r="W225" i="10"/>
  <c r="AS225" i="10" s="1"/>
  <c r="AA225" i="10"/>
  <c r="W229" i="10"/>
  <c r="AS229" i="10" s="1"/>
  <c r="AA229" i="10"/>
  <c r="W232" i="10"/>
  <c r="AS232" i="10" s="1"/>
  <c r="AA232" i="10"/>
  <c r="W236" i="10"/>
  <c r="AS236" i="10" s="1"/>
  <c r="AA236" i="10"/>
  <c r="W240" i="10"/>
  <c r="AS240" i="10" s="1"/>
  <c r="AA240" i="10"/>
  <c r="W244" i="10"/>
  <c r="AS244" i="10" s="1"/>
  <c r="AA244" i="10"/>
  <c r="W248" i="10"/>
  <c r="AS248" i="10" s="1"/>
  <c r="AA248" i="10"/>
  <c r="W252" i="10"/>
  <c r="AS252" i="10" s="1"/>
  <c r="AA252" i="10"/>
  <c r="W256" i="10"/>
  <c r="AA256" i="10"/>
  <c r="W260" i="10"/>
  <c r="AS260" i="10" s="1"/>
  <c r="AA260" i="10"/>
  <c r="W265" i="10"/>
  <c r="AS265" i="10" s="1"/>
  <c r="AA265" i="10"/>
  <c r="W269" i="10"/>
  <c r="AS269" i="10" s="1"/>
  <c r="AA269" i="10"/>
  <c r="W273" i="10"/>
  <c r="AS273" i="10" s="1"/>
  <c r="AA273" i="10"/>
  <c r="W277" i="10"/>
  <c r="AA277" i="10"/>
  <c r="V7" i="10"/>
  <c r="AR7" i="10" s="1"/>
  <c r="Z7" i="10"/>
  <c r="V11" i="10"/>
  <c r="AR11" i="10" s="1"/>
  <c r="BN14" i="10" s="1"/>
  <c r="Z11" i="10"/>
  <c r="V15" i="10"/>
  <c r="Z15" i="10"/>
  <c r="V19" i="10"/>
  <c r="AR19" i="10" s="1"/>
  <c r="Z19" i="10"/>
  <c r="V24" i="10"/>
  <c r="AR24" i="10" s="1"/>
  <c r="Z24" i="10"/>
  <c r="V28" i="10"/>
  <c r="Z28" i="10"/>
  <c r="V32" i="10"/>
  <c r="Z32" i="10"/>
  <c r="V36" i="10"/>
  <c r="AR36" i="10" s="1"/>
  <c r="Z36" i="10"/>
  <c r="V40" i="10"/>
  <c r="AR40" i="10" s="1"/>
  <c r="Z40" i="10"/>
  <c r="V45" i="10"/>
  <c r="AR45" i="10" s="1"/>
  <c r="Z45" i="10"/>
  <c r="V49" i="10"/>
  <c r="AR49" i="10" s="1"/>
  <c r="Z49" i="10"/>
  <c r="V53" i="10"/>
  <c r="Z53" i="10"/>
  <c r="V57" i="10"/>
  <c r="Z57" i="10"/>
  <c r="V61" i="10"/>
  <c r="AR61" i="10" s="1"/>
  <c r="Z61" i="10"/>
  <c r="V65" i="10"/>
  <c r="Z65" i="10"/>
  <c r="V70" i="10"/>
  <c r="AR70" i="10" s="1"/>
  <c r="Z70" i="10"/>
  <c r="V73" i="10"/>
  <c r="AR73" i="10" s="1"/>
  <c r="Z73" i="10"/>
  <c r="V77" i="10"/>
  <c r="AR77" i="10" s="1"/>
  <c r="Z77" i="10"/>
  <c r="V81" i="10"/>
  <c r="Z81" i="10"/>
  <c r="V85" i="10"/>
  <c r="AR85" i="10" s="1"/>
  <c r="Z85" i="10"/>
  <c r="V89" i="10"/>
  <c r="Z89" i="10"/>
  <c r="V92" i="10"/>
  <c r="Z92" i="10"/>
  <c r="W96" i="10"/>
  <c r="AS96" i="10" s="1"/>
  <c r="AA96" i="10"/>
  <c r="W99" i="10"/>
  <c r="AS99" i="10" s="1"/>
  <c r="AA99" i="10"/>
  <c r="W103" i="10"/>
  <c r="AS103" i="10" s="1"/>
  <c r="AA103" i="10"/>
  <c r="W106" i="10"/>
  <c r="AS106" i="10" s="1"/>
  <c r="AA106" i="10"/>
  <c r="W110" i="10"/>
  <c r="AS110" i="10" s="1"/>
  <c r="AA110" i="10"/>
  <c r="W114" i="10"/>
  <c r="AA114" i="10"/>
  <c r="W118" i="10"/>
  <c r="AS118" i="10" s="1"/>
  <c r="AA118" i="10"/>
  <c r="W121" i="10"/>
  <c r="AS121" i="10" s="1"/>
  <c r="AA121" i="10"/>
  <c r="W125" i="10"/>
  <c r="AS125" i="10" s="1"/>
  <c r="AA125" i="10"/>
  <c r="W129" i="10"/>
  <c r="AS129" i="10" s="1"/>
  <c r="AA129" i="10"/>
  <c r="W134" i="10"/>
  <c r="AA134" i="10"/>
  <c r="W138" i="10"/>
  <c r="AS138" i="10" s="1"/>
  <c r="AA138" i="10"/>
  <c r="W142" i="10"/>
  <c r="AS142" i="10" s="1"/>
  <c r="AA142" i="10"/>
  <c r="W145" i="10"/>
  <c r="AS145" i="10" s="1"/>
  <c r="AA145" i="10"/>
  <c r="V150" i="10"/>
  <c r="AR150" i="10" s="1"/>
  <c r="Z150" i="10"/>
  <c r="V154" i="10"/>
  <c r="AR154" i="10" s="1"/>
  <c r="Z154" i="10"/>
  <c r="V157" i="10"/>
  <c r="AR157" i="10" s="1"/>
  <c r="Z157" i="10"/>
  <c r="V161" i="10"/>
  <c r="AR161" i="10" s="1"/>
  <c r="Z161" i="10"/>
  <c r="V164" i="10"/>
  <c r="AR164" i="10" s="1"/>
  <c r="Z164" i="10"/>
  <c r="V168" i="10"/>
  <c r="AR168" i="10" s="1"/>
  <c r="Z168" i="10"/>
  <c r="V171" i="10"/>
  <c r="AR171" i="10" s="1"/>
  <c r="Z171" i="10"/>
  <c r="V174" i="10"/>
  <c r="AR174" i="10" s="1"/>
  <c r="Z174" i="10"/>
  <c r="V178" i="10"/>
  <c r="AR178" i="10" s="1"/>
  <c r="Z178" i="10"/>
  <c r="V181" i="10"/>
  <c r="AR181" i="10" s="1"/>
  <c r="Z181" i="10"/>
  <c r="V184" i="10"/>
  <c r="AR184" i="10" s="1"/>
  <c r="Z184" i="10"/>
  <c r="V188" i="10"/>
  <c r="AR188" i="10" s="1"/>
  <c r="Z188" i="10"/>
  <c r="V191" i="10"/>
  <c r="AR191" i="10" s="1"/>
  <c r="Z191" i="10"/>
  <c r="V194" i="10"/>
  <c r="AR194" i="10" s="1"/>
  <c r="Z194" i="10"/>
  <c r="V198" i="10"/>
  <c r="AR198" i="10" s="1"/>
  <c r="BN200" i="10" s="1"/>
  <c r="Z198" i="10"/>
  <c r="V202" i="10"/>
  <c r="AR202" i="10" s="1"/>
  <c r="Z202" i="10"/>
  <c r="V206" i="10"/>
  <c r="AR206" i="10" s="1"/>
  <c r="Z206" i="10"/>
  <c r="V209" i="10"/>
  <c r="AR209" i="10" s="1"/>
  <c r="Z209" i="10"/>
  <c r="V213" i="10"/>
  <c r="Z213" i="10"/>
  <c r="V216" i="10"/>
  <c r="AR216" i="10" s="1"/>
  <c r="Z216" i="10"/>
  <c r="V220" i="10"/>
  <c r="AR220" i="10" s="1"/>
  <c r="BN227" i="10" s="1"/>
  <c r="Z220" i="10"/>
  <c r="V223" i="10"/>
  <c r="AR223" i="10" s="1"/>
  <c r="Z223" i="10"/>
  <c r="V226" i="10"/>
  <c r="AR226" i="10" s="1"/>
  <c r="Z226" i="10"/>
  <c r="V230" i="10"/>
  <c r="AR230" i="10" s="1"/>
  <c r="Z230" i="10"/>
  <c r="V233" i="10"/>
  <c r="Z233" i="10"/>
  <c r="V237" i="10"/>
  <c r="AR237" i="10" s="1"/>
  <c r="Z237" i="10"/>
  <c r="V241" i="10"/>
  <c r="AR241" i="10" s="1"/>
  <c r="Z241" i="10"/>
  <c r="V245" i="10"/>
  <c r="Z245" i="10"/>
  <c r="V249" i="10"/>
  <c r="AR249" i="10" s="1"/>
  <c r="Z249" i="10"/>
  <c r="V253" i="10"/>
  <c r="AR253" i="10" s="1"/>
  <c r="Z253" i="10"/>
  <c r="V258" i="10"/>
  <c r="AR258" i="10" s="1"/>
  <c r="V262" i="10"/>
  <c r="Z262" i="10"/>
  <c r="V266" i="10"/>
  <c r="AR266" i="10" s="1"/>
  <c r="Z266" i="10"/>
  <c r="V271" i="10"/>
  <c r="AR271" i="10" s="1"/>
  <c r="Z271" i="10"/>
  <c r="V275" i="10"/>
  <c r="AR275" i="10" s="1"/>
  <c r="Z275" i="10"/>
  <c r="W153" i="10"/>
  <c r="AS153" i="10" s="1"/>
  <c r="AA153" i="10"/>
  <c r="W7" i="10"/>
  <c r="AS7" i="10" s="1"/>
  <c r="AA7" i="10"/>
  <c r="W11" i="10"/>
  <c r="AS11" i="10" s="1"/>
  <c r="AA11" i="10"/>
  <c r="W15" i="10"/>
  <c r="AA15" i="10"/>
  <c r="W19" i="10"/>
  <c r="AS19" i="10" s="1"/>
  <c r="AA19" i="10"/>
  <c r="W24" i="10"/>
  <c r="AS24" i="10" s="1"/>
  <c r="AA24" i="10"/>
  <c r="W28" i="10"/>
  <c r="AS28" i="10" s="1"/>
  <c r="AA28" i="10"/>
  <c r="W32" i="10"/>
  <c r="AS32" i="10" s="1"/>
  <c r="AA32" i="10"/>
  <c r="W36" i="10"/>
  <c r="AA36" i="10"/>
  <c r="W40" i="10"/>
  <c r="AS40" i="10" s="1"/>
  <c r="AA40" i="10"/>
  <c r="W45" i="10"/>
  <c r="AS45" i="10" s="1"/>
  <c r="AA45" i="10"/>
  <c r="W49" i="10"/>
  <c r="AA49" i="10"/>
  <c r="W53" i="10"/>
  <c r="AS53" i="10" s="1"/>
  <c r="AA53" i="10"/>
  <c r="W57" i="10"/>
  <c r="AS57" i="10" s="1"/>
  <c r="AA57" i="10"/>
  <c r="W61" i="10"/>
  <c r="AS61" i="10" s="1"/>
  <c r="AA61" i="10"/>
  <c r="W65" i="10"/>
  <c r="AS65" i="10" s="1"/>
  <c r="AA65" i="10"/>
  <c r="W70" i="10"/>
  <c r="AS70" i="10" s="1"/>
  <c r="AA70" i="10"/>
  <c r="W73" i="10"/>
  <c r="AA73" i="10"/>
  <c r="W77" i="10"/>
  <c r="AS77" i="10" s="1"/>
  <c r="AA77" i="10"/>
  <c r="W81" i="10"/>
  <c r="AS81" i="10" s="1"/>
  <c r="AA81" i="10"/>
  <c r="W85" i="10"/>
  <c r="AA85" i="10"/>
  <c r="W89" i="10"/>
  <c r="AS89" i="10" s="1"/>
  <c r="AA89" i="10"/>
  <c r="W92" i="10"/>
  <c r="AS92" i="10" s="1"/>
  <c r="AA92" i="10"/>
  <c r="V97" i="10"/>
  <c r="AR97" i="10" s="1"/>
  <c r="Z97" i="10"/>
  <c r="V100" i="10"/>
  <c r="AR100" i="10" s="1"/>
  <c r="Z100" i="10"/>
  <c r="V104" i="10"/>
  <c r="Z104" i="10"/>
  <c r="V108" i="10"/>
  <c r="Z108" i="10"/>
  <c r="V111" i="10"/>
  <c r="AR111" i="10" s="1"/>
  <c r="Z111" i="10"/>
  <c r="V115" i="10"/>
  <c r="AR115" i="10" s="1"/>
  <c r="Z115" i="10"/>
  <c r="V119" i="10"/>
  <c r="AR119" i="10" s="1"/>
  <c r="Z119" i="10"/>
  <c r="V123" i="10"/>
  <c r="Z123" i="10"/>
  <c r="V126" i="10"/>
  <c r="AR126" i="10" s="1"/>
  <c r="Z126" i="10"/>
  <c r="V131" i="10"/>
  <c r="Z131" i="10"/>
  <c r="V135" i="10"/>
  <c r="AR135" i="10" s="1"/>
  <c r="Z135" i="10"/>
  <c r="V139" i="10"/>
  <c r="AR139" i="10" s="1"/>
  <c r="Z139" i="10"/>
  <c r="V143" i="10"/>
  <c r="AR143" i="10" s="1"/>
  <c r="Z143" i="10"/>
  <c r="V147" i="10"/>
  <c r="AR147" i="10" s="1"/>
  <c r="Z147" i="10"/>
  <c r="W150" i="10"/>
  <c r="AS150" i="10" s="1"/>
  <c r="AA150" i="10"/>
  <c r="W154" i="10"/>
  <c r="AA154" i="10"/>
  <c r="W157" i="10"/>
  <c r="AS157" i="10" s="1"/>
  <c r="AA157" i="10"/>
  <c r="W161" i="10"/>
  <c r="AS161" i="10" s="1"/>
  <c r="AA161" i="10"/>
  <c r="W164" i="10"/>
  <c r="AS164" i="10" s="1"/>
  <c r="AA164" i="10"/>
  <c r="W168" i="10"/>
  <c r="AS168" i="10" s="1"/>
  <c r="AA168" i="10"/>
  <c r="W171" i="10"/>
  <c r="AS171" i="10" s="1"/>
  <c r="AA171" i="10"/>
  <c r="W174" i="10"/>
  <c r="AA174" i="10"/>
  <c r="W178" i="10"/>
  <c r="AS178" i="10" s="1"/>
  <c r="AA178" i="10"/>
  <c r="W181" i="10"/>
  <c r="AS181" i="10" s="1"/>
  <c r="AA181" i="10"/>
  <c r="W184" i="10"/>
  <c r="AS184" i="10" s="1"/>
  <c r="AA184" i="10"/>
  <c r="W188" i="10"/>
  <c r="AS188" i="10" s="1"/>
  <c r="AA188" i="10"/>
  <c r="W191" i="10"/>
  <c r="AS191" i="10" s="1"/>
  <c r="AA191" i="10"/>
  <c r="W194" i="10"/>
  <c r="AS194" i="10" s="1"/>
  <c r="AA194" i="10"/>
  <c r="W198" i="10"/>
  <c r="AS198" i="10" s="1"/>
  <c r="AA198" i="10"/>
  <c r="W202" i="10"/>
  <c r="AS202" i="10" s="1"/>
  <c r="AA202" i="10"/>
  <c r="W206" i="10"/>
  <c r="AS206" i="10" s="1"/>
  <c r="AA206" i="10"/>
  <c r="W209" i="10"/>
  <c r="AS209" i="10" s="1"/>
  <c r="AA209" i="10"/>
  <c r="W213" i="10"/>
  <c r="AS213" i="10" s="1"/>
  <c r="AA213" i="10"/>
  <c r="W216" i="10"/>
  <c r="AA216" i="10"/>
  <c r="W220" i="10"/>
  <c r="AS220" i="10" s="1"/>
  <c r="AA220" i="10"/>
  <c r="W223" i="10"/>
  <c r="AS223" i="10" s="1"/>
  <c r="AA223" i="10"/>
  <c r="W226" i="10"/>
  <c r="AA226" i="10"/>
  <c r="W230" i="10"/>
  <c r="AS230" i="10" s="1"/>
  <c r="AA230" i="10"/>
  <c r="W233" i="10"/>
  <c r="AS233" i="10" s="1"/>
  <c r="AA233" i="10"/>
  <c r="W237" i="10"/>
  <c r="AS237" i="10" s="1"/>
  <c r="AA237" i="10"/>
  <c r="W241" i="10"/>
  <c r="AS241" i="10" s="1"/>
  <c r="AA241" i="10"/>
  <c r="W245" i="10"/>
  <c r="AS245" i="10" s="1"/>
  <c r="AA245" i="10"/>
  <c r="W249" i="10"/>
  <c r="AS249" i="10" s="1"/>
  <c r="AA249" i="10"/>
  <c r="W253" i="10"/>
  <c r="AS253" i="10" s="1"/>
  <c r="AA253" i="10"/>
  <c r="W258" i="10"/>
  <c r="AS258" i="10" s="1"/>
  <c r="AA258" i="10"/>
  <c r="W262" i="10"/>
  <c r="AA262" i="10"/>
  <c r="W266" i="10"/>
  <c r="AS266" i="10" s="1"/>
  <c r="AA266" i="10"/>
  <c r="W271" i="10"/>
  <c r="AS271" i="10" s="1"/>
  <c r="AA271" i="10"/>
  <c r="W275" i="10"/>
  <c r="AS275" i="10" s="1"/>
  <c r="AA275" i="10"/>
  <c r="BA283" i="11"/>
  <c r="L296" i="11"/>
  <c r="L295" i="11"/>
  <c r="N285" i="11"/>
  <c r="N284" i="11"/>
  <c r="N287" i="11"/>
  <c r="Y47" i="11"/>
  <c r="Y140" i="11"/>
  <c r="Y30" i="11"/>
  <c r="Y34" i="11"/>
  <c r="Y242" i="11"/>
  <c r="Y250" i="11"/>
  <c r="AA69" i="11"/>
  <c r="K296" i="11"/>
  <c r="K298" i="11"/>
  <c r="K295" i="11"/>
  <c r="K293" i="11"/>
  <c r="L293" i="11"/>
  <c r="H289" i="11"/>
  <c r="H299" i="11"/>
  <c r="N291" i="11"/>
  <c r="H285" i="11"/>
  <c r="K297" i="11"/>
  <c r="N289" i="11"/>
  <c r="N298" i="11"/>
  <c r="L298" i="11"/>
  <c r="K294" i="11"/>
  <c r="H292" i="11"/>
  <c r="L297" i="11"/>
  <c r="N299" i="11"/>
  <c r="N296" i="11"/>
  <c r="H290" i="11"/>
  <c r="H291" i="11"/>
  <c r="L294" i="11"/>
  <c r="N294" i="11"/>
  <c r="N295" i="11"/>
  <c r="N293" i="11"/>
  <c r="N290" i="11"/>
  <c r="N292" i="11"/>
  <c r="N297" i="11"/>
  <c r="AA20" i="11"/>
  <c r="AA37" i="11"/>
  <c r="AA54" i="11"/>
  <c r="AA62" i="11"/>
  <c r="AA130" i="11"/>
  <c r="Y20" i="11"/>
  <c r="Y37" i="11"/>
  <c r="Y54" i="11"/>
  <c r="Y62" i="11"/>
  <c r="Y130" i="11"/>
  <c r="AA23" i="11"/>
  <c r="AA133" i="11"/>
  <c r="AA264" i="11"/>
  <c r="Y23" i="11"/>
  <c r="Y264" i="11"/>
  <c r="AA93" i="11"/>
  <c r="Y133" i="11"/>
  <c r="AA26" i="11"/>
  <c r="AA17" i="11"/>
  <c r="Y246" i="11"/>
  <c r="Y254" i="11"/>
  <c r="AA41" i="11"/>
  <c r="Y294" i="11"/>
  <c r="Y44" i="11"/>
  <c r="Y69" i="11"/>
  <c r="Y88" i="11"/>
  <c r="Y117" i="11"/>
  <c r="Y295" i="11"/>
  <c r="Y293" i="11"/>
  <c r="Y261" i="11"/>
  <c r="AA14" i="11"/>
  <c r="AA47" i="11"/>
  <c r="AA74" i="11"/>
  <c r="AA88" i="11"/>
  <c r="AA285" i="11"/>
  <c r="AA117" i="11"/>
  <c r="AA140" i="11"/>
  <c r="AA165" i="11"/>
  <c r="AA287" i="11"/>
  <c r="AA238" i="11"/>
  <c r="AA274" i="11"/>
  <c r="Y238" i="11"/>
  <c r="AA257" i="11"/>
  <c r="AA267" i="11"/>
  <c r="Y14" i="11"/>
  <c r="AA34" i="11"/>
  <c r="AA83" i="11"/>
  <c r="AA146" i="11"/>
  <c r="AA296" i="11"/>
  <c r="AA246" i="11"/>
  <c r="AA270" i="11"/>
  <c r="AA51" i="11"/>
  <c r="AA299" i="11"/>
  <c r="AA79" i="11"/>
  <c r="Y291" i="11"/>
  <c r="Y290" i="11"/>
  <c r="Y292" i="11"/>
  <c r="Y297" i="11"/>
  <c r="AA291" i="11"/>
  <c r="AA254" i="11"/>
  <c r="AA278" i="11"/>
  <c r="Y285" i="11"/>
  <c r="Y287" i="11"/>
  <c r="AA289" i="11"/>
  <c r="AA298" i="11"/>
  <c r="AA66" i="11"/>
  <c r="AA107" i="11"/>
  <c r="AA112" i="11"/>
  <c r="AA122" i="11"/>
  <c r="AA127" i="11"/>
  <c r="AA137" i="11"/>
  <c r="AA152" i="11"/>
  <c r="AA159" i="11"/>
  <c r="AA176" i="11"/>
  <c r="AA187" i="11"/>
  <c r="AA200" i="11"/>
  <c r="AA227" i="11"/>
  <c r="AA242" i="11"/>
  <c r="AA250" i="11"/>
  <c r="Y289" i="11"/>
  <c r="Y41" i="11"/>
  <c r="Y298" i="11"/>
  <c r="Y59" i="11"/>
  <c r="Y66" i="11"/>
  <c r="Y83" i="11"/>
  <c r="Y257" i="11"/>
  <c r="Y274" i="11"/>
  <c r="AA10" i="11"/>
  <c r="AA294" i="11"/>
  <c r="AA30" i="11"/>
  <c r="AA295" i="11"/>
  <c r="AA293" i="11"/>
  <c r="Y299" i="11"/>
  <c r="Y296" i="11"/>
  <c r="AA290" i="11"/>
  <c r="AA292" i="11"/>
  <c r="AA297" i="11"/>
  <c r="Y26" i="11"/>
  <c r="Y74" i="11"/>
  <c r="Y102" i="11"/>
  <c r="Y205" i="11"/>
  <c r="Y212" i="11"/>
  <c r="Y234" i="11"/>
  <c r="AA102" i="11"/>
  <c r="AA234" i="11"/>
  <c r="AA261" i="11"/>
  <c r="AA205" i="11"/>
  <c r="AA212" i="11"/>
  <c r="AA219" i="11"/>
  <c r="AA44" i="11"/>
  <c r="AA59" i="11"/>
  <c r="AA196" i="11"/>
  <c r="Y10" i="11"/>
  <c r="Y79" i="11"/>
  <c r="Y127" i="11"/>
  <c r="Y146" i="11"/>
  <c r="Y159" i="11"/>
  <c r="Y176" i="11"/>
  <c r="Y196" i="11"/>
  <c r="Y200" i="11"/>
  <c r="Y219" i="11"/>
  <c r="Y270" i="11"/>
  <c r="Y93" i="11"/>
  <c r="Y112" i="11"/>
  <c r="Y267" i="11"/>
  <c r="Y122" i="11"/>
  <c r="Y17" i="11"/>
  <c r="Y51" i="11"/>
  <c r="Y107" i="11"/>
  <c r="Y137" i="11"/>
  <c r="Y152" i="11"/>
  <c r="Y165" i="11"/>
  <c r="Y187" i="11"/>
  <c r="Y227" i="11"/>
  <c r="Y278" i="11"/>
  <c r="W279" i="11"/>
  <c r="AI279" i="11"/>
  <c r="T279" i="11"/>
  <c r="AF279" i="11"/>
  <c r="AL279" i="11"/>
  <c r="S279" i="11"/>
  <c r="U279" i="11"/>
  <c r="AG279" i="11"/>
  <c r="AM279" i="11"/>
  <c r="BA279" i="11"/>
  <c r="AQ279" i="11"/>
  <c r="V279" i="11"/>
  <c r="AH279" i="11"/>
  <c r="AP279" i="11"/>
  <c r="R279" i="11"/>
  <c r="AR279" i="11"/>
  <c r="M94" i="10"/>
  <c r="T94" i="10" s="1"/>
  <c r="BN41" i="10" l="1"/>
  <c r="BN176" i="10"/>
  <c r="BN54" i="10"/>
  <c r="BN30" i="10"/>
  <c r="BN278" i="10"/>
  <c r="BN257" i="10"/>
  <c r="BN47" i="10"/>
  <c r="BN146" i="10"/>
  <c r="BN234" i="10"/>
  <c r="BN79" i="10"/>
  <c r="BN88" i="10"/>
  <c r="BN187" i="10"/>
  <c r="BN74" i="10"/>
  <c r="BN137" i="10"/>
  <c r="BN159" i="10"/>
  <c r="BN37" i="10"/>
  <c r="BN250" i="10"/>
  <c r="BN34" i="10"/>
  <c r="BN267" i="10"/>
  <c r="BN261" i="10"/>
  <c r="BN20" i="10"/>
  <c r="BN242" i="10"/>
  <c r="BN130" i="10"/>
  <c r="BN254" i="10"/>
  <c r="X111" i="11"/>
  <c r="AE111" i="11" s="1"/>
  <c r="AZ111" i="11" s="1"/>
  <c r="AB100" i="11"/>
  <c r="AB151" i="11"/>
  <c r="AX151" i="11" s="1"/>
  <c r="AB71" i="11"/>
  <c r="AX71" i="11" s="1"/>
  <c r="AB58" i="11"/>
  <c r="X46" i="11"/>
  <c r="AE46" i="11" s="1"/>
  <c r="AB143" i="11"/>
  <c r="AX143" i="11" s="1"/>
  <c r="X224" i="11"/>
  <c r="AW224" i="11" s="1"/>
  <c r="AB33" i="11"/>
  <c r="AX33" i="11" s="1"/>
  <c r="AB144" i="11"/>
  <c r="AX144" i="11" s="1"/>
  <c r="AB120" i="11"/>
  <c r="AX120" i="11" s="1"/>
  <c r="AB109" i="11"/>
  <c r="AX109" i="11" s="1"/>
  <c r="X98" i="11"/>
  <c r="AE98" i="11" s="1"/>
  <c r="AZ98" i="11" s="1"/>
  <c r="AB203" i="11"/>
  <c r="AX203" i="11" s="1"/>
  <c r="AB188" i="11"/>
  <c r="AX188" i="11" s="1"/>
  <c r="AB178" i="11"/>
  <c r="AX178" i="11" s="1"/>
  <c r="AB168" i="11"/>
  <c r="AX168" i="11" s="1"/>
  <c r="AB157" i="11"/>
  <c r="AB77" i="11"/>
  <c r="AB40" i="11"/>
  <c r="AX40" i="11" s="1"/>
  <c r="AB142" i="11"/>
  <c r="AX142" i="11" s="1"/>
  <c r="AB118" i="11"/>
  <c r="AB96" i="11"/>
  <c r="AX96" i="11" s="1"/>
  <c r="AB232" i="11"/>
  <c r="AX232" i="11" s="1"/>
  <c r="X222" i="11"/>
  <c r="AW222" i="11" s="1"/>
  <c r="AB211" i="11"/>
  <c r="AX211" i="11" s="1"/>
  <c r="X201" i="11"/>
  <c r="AW201" i="11" s="1"/>
  <c r="AB190" i="11"/>
  <c r="AX190" i="11" s="1"/>
  <c r="X180" i="11"/>
  <c r="AW180" i="11" s="1"/>
  <c r="X170" i="11"/>
  <c r="AE170" i="11" s="1"/>
  <c r="AZ170" i="11" s="1"/>
  <c r="AB160" i="11"/>
  <c r="AB149" i="11"/>
  <c r="AX149" i="11" s="1"/>
  <c r="AB91" i="11"/>
  <c r="AB80" i="11"/>
  <c r="X56" i="11"/>
  <c r="AW56" i="11" s="1"/>
  <c r="X31" i="11"/>
  <c r="AB18" i="11"/>
  <c r="AX18" i="11" s="1"/>
  <c r="AB243" i="11"/>
  <c r="X276" i="11"/>
  <c r="AB248" i="11"/>
  <c r="AB175" i="11"/>
  <c r="AB86" i="11"/>
  <c r="AB75" i="11"/>
  <c r="AB63" i="11"/>
  <c r="AB50" i="11"/>
  <c r="AX50" i="11" s="1"/>
  <c r="AB38" i="11"/>
  <c r="AX38" i="11" s="1"/>
  <c r="X25" i="11"/>
  <c r="X272" i="11"/>
  <c r="AW272" i="11" s="1"/>
  <c r="X235" i="11"/>
  <c r="AB214" i="11"/>
  <c r="AX214" i="11" s="1"/>
  <c r="AB166" i="11"/>
  <c r="AX166" i="11" s="1"/>
  <c r="AB230" i="11"/>
  <c r="AX230" i="11" s="1"/>
  <c r="X230" i="11"/>
  <c r="AW230" i="11" s="1"/>
  <c r="AB198" i="11"/>
  <c r="AX198" i="11" s="1"/>
  <c r="X198" i="11"/>
  <c r="AW198" i="11" s="1"/>
  <c r="AB111" i="11"/>
  <c r="AX111" i="11" s="1"/>
  <c r="AB220" i="11"/>
  <c r="AX220" i="11" s="1"/>
  <c r="X220" i="11"/>
  <c r="AW220" i="11" s="1"/>
  <c r="AX210" i="10"/>
  <c r="BS210" i="10" s="1"/>
  <c r="AB82" i="11"/>
  <c r="AX82" i="11" s="1"/>
  <c r="X82" i="11"/>
  <c r="AW82" i="11" s="1"/>
  <c r="AB46" i="11"/>
  <c r="AX46" i="11" s="1"/>
  <c r="AB98" i="11"/>
  <c r="AB253" i="11"/>
  <c r="X253" i="11"/>
  <c r="AW253" i="11" s="1"/>
  <c r="X118" i="11"/>
  <c r="AW118" i="11" s="1"/>
  <c r="AB31" i="11"/>
  <c r="AX31" i="11" s="1"/>
  <c r="X100" i="11"/>
  <c r="AW100" i="11" s="1"/>
  <c r="AX185" i="10"/>
  <c r="X33" i="11"/>
  <c r="AE33" i="11" s="1"/>
  <c r="AB241" i="11"/>
  <c r="AX241" i="11" s="1"/>
  <c r="X241" i="11"/>
  <c r="AE241" i="11" s="1"/>
  <c r="AZ241" i="11" s="1"/>
  <c r="AB209" i="11"/>
  <c r="AX209" i="11" s="1"/>
  <c r="X209" i="11"/>
  <c r="AW209" i="11" s="1"/>
  <c r="AX135" i="10"/>
  <c r="X143" i="11"/>
  <c r="AW143" i="11" s="1"/>
  <c r="AX182" i="10"/>
  <c r="AX162" i="10"/>
  <c r="AB126" i="10"/>
  <c r="AX143" i="10"/>
  <c r="AX151" i="10"/>
  <c r="BS151" i="10" s="1"/>
  <c r="V14" i="10"/>
  <c r="AX111" i="10"/>
  <c r="AX224" i="10"/>
  <c r="AX71" i="10"/>
  <c r="AX58" i="10"/>
  <c r="BS58" i="10" s="1"/>
  <c r="AX33" i="10"/>
  <c r="AX249" i="10"/>
  <c r="W47" i="10"/>
  <c r="AX126" i="10"/>
  <c r="BS126" i="10" s="1"/>
  <c r="AX115" i="10"/>
  <c r="AX217" i="10"/>
  <c r="BS217" i="10" s="1"/>
  <c r="AX225" i="10"/>
  <c r="BS225" i="10" s="1"/>
  <c r="AX163" i="10"/>
  <c r="AN187" i="10"/>
  <c r="AO250" i="10"/>
  <c r="AL250" i="10"/>
  <c r="AL51" i="10"/>
  <c r="AI250" i="10"/>
  <c r="AH250" i="10"/>
  <c r="AQ250" i="10"/>
  <c r="AQ51" i="10" s="1"/>
  <c r="AF66" i="10"/>
  <c r="AF238" i="10" s="1"/>
  <c r="AF23" i="10" s="1"/>
  <c r="AF187" i="10"/>
  <c r="AJ250" i="10"/>
  <c r="X79" i="10"/>
  <c r="X205" i="10"/>
  <c r="X246" i="10" s="1"/>
  <c r="X34" i="10" s="1"/>
  <c r="X37" i="10" s="1"/>
  <c r="X257" i="10" s="1"/>
  <c r="AX171" i="10"/>
  <c r="Y79" i="10"/>
  <c r="AP250" i="10"/>
  <c r="AM51" i="10"/>
  <c r="AT88" i="10"/>
  <c r="AT93" i="10"/>
  <c r="AN79" i="10"/>
  <c r="X159" i="10"/>
  <c r="AX40" i="10"/>
  <c r="BS40" i="10" s="1"/>
  <c r="AX248" i="10"/>
  <c r="AX97" i="10"/>
  <c r="AX50" i="10"/>
  <c r="BS50" i="10" s="1"/>
  <c r="AX25" i="10"/>
  <c r="AX124" i="10"/>
  <c r="AX149" i="10"/>
  <c r="AX91" i="10"/>
  <c r="BS91" i="10" s="1"/>
  <c r="AX144" i="10"/>
  <c r="AX120" i="10"/>
  <c r="AX98" i="10"/>
  <c r="AX240" i="10"/>
  <c r="AW270" i="10"/>
  <c r="AS270" i="10"/>
  <c r="AR117" i="10"/>
  <c r="AS90" i="10"/>
  <c r="AX90" i="10" s="1"/>
  <c r="AW69" i="10"/>
  <c r="AS69" i="10"/>
  <c r="AS59" i="10"/>
  <c r="AS42" i="10"/>
  <c r="AX237" i="10"/>
  <c r="AX194" i="10"/>
  <c r="AX184" i="10"/>
  <c r="BS184" i="10" s="1"/>
  <c r="AX164" i="10"/>
  <c r="BS164" i="10" s="1"/>
  <c r="AW122" i="10"/>
  <c r="AS122" i="10"/>
  <c r="AX61" i="10"/>
  <c r="AR14" i="10"/>
  <c r="AX125" i="10"/>
  <c r="AW20" i="10"/>
  <c r="AS20" i="10"/>
  <c r="AR267" i="10"/>
  <c r="AX244" i="10"/>
  <c r="AX229" i="10"/>
  <c r="BS229" i="10" s="1"/>
  <c r="AX218" i="10"/>
  <c r="AR200" i="10"/>
  <c r="AX186" i="10"/>
  <c r="BS186" i="10" s="1"/>
  <c r="AX167" i="10"/>
  <c r="BS167" i="10" s="1"/>
  <c r="AX109" i="10"/>
  <c r="BS109" i="10" s="1"/>
  <c r="AX87" i="10"/>
  <c r="BS87" i="10" s="1"/>
  <c r="AX76" i="10"/>
  <c r="AX64" i="10"/>
  <c r="AX13" i="10"/>
  <c r="AR152" i="10"/>
  <c r="AX266" i="10"/>
  <c r="AR158" i="10"/>
  <c r="AW112" i="10"/>
  <c r="AS112" i="10"/>
  <c r="AS16" i="10"/>
  <c r="AX16" i="10" s="1"/>
  <c r="W264" i="10"/>
  <c r="AS262" i="10"/>
  <c r="AS226" i="10"/>
  <c r="AX226" i="10" s="1"/>
  <c r="AS216" i="10"/>
  <c r="AX216" i="10" s="1"/>
  <c r="AS174" i="10"/>
  <c r="AX174" i="10" s="1"/>
  <c r="AS154" i="10"/>
  <c r="AX154" i="10" s="1"/>
  <c r="BS154" i="10" s="1"/>
  <c r="V133" i="10"/>
  <c r="AR131" i="10"/>
  <c r="AX119" i="10"/>
  <c r="V112" i="10"/>
  <c r="AR108" i="10"/>
  <c r="BN112" i="10" s="1"/>
  <c r="AS85" i="10"/>
  <c r="AX85" i="10" s="1"/>
  <c r="AS73" i="10"/>
  <c r="AX73" i="10" s="1"/>
  <c r="BS73" i="10" s="1"/>
  <c r="AS49" i="10"/>
  <c r="AX49" i="10" s="1"/>
  <c r="AS36" i="10"/>
  <c r="AX36" i="10" s="1"/>
  <c r="AS14" i="10"/>
  <c r="AW14" i="10"/>
  <c r="AR278" i="10"/>
  <c r="V264" i="10"/>
  <c r="AR262" i="10"/>
  <c r="BN264" i="10" s="1"/>
  <c r="AB72" i="10"/>
  <c r="AR207" i="10"/>
  <c r="BN212" i="10" s="1"/>
  <c r="AX169" i="10"/>
  <c r="BS169" i="10" s="1"/>
  <c r="AX46" i="10"/>
  <c r="AR21" i="10"/>
  <c r="BN23" i="10" s="1"/>
  <c r="AS239" i="10"/>
  <c r="AW234" i="10"/>
  <c r="AS234" i="10"/>
  <c r="AX175" i="10"/>
  <c r="BS175" i="10" s="1"/>
  <c r="AR132" i="10"/>
  <c r="AX86" i="10"/>
  <c r="AX12" i="10"/>
  <c r="AR263" i="10"/>
  <c r="AX203" i="10"/>
  <c r="AX179" i="10"/>
  <c r="BS179" i="10" s="1"/>
  <c r="AX155" i="10"/>
  <c r="AW133" i="10"/>
  <c r="AS133" i="10"/>
  <c r="AR231" i="10"/>
  <c r="AR176" i="10"/>
  <c r="AR245" i="10"/>
  <c r="BN246" i="10" s="1"/>
  <c r="AR233" i="10"/>
  <c r="AX223" i="10"/>
  <c r="AR213" i="10"/>
  <c r="BN219" i="10" s="1"/>
  <c r="AX202" i="10"/>
  <c r="AX191" i="10"/>
  <c r="AX181" i="10"/>
  <c r="AX161" i="10"/>
  <c r="AX150" i="10"/>
  <c r="AS114" i="10"/>
  <c r="AX114" i="10" s="1"/>
  <c r="AR92" i="10"/>
  <c r="AR81" i="10"/>
  <c r="BN83" i="10" s="1"/>
  <c r="AR57" i="10"/>
  <c r="BN59" i="10" s="1"/>
  <c r="AV47" i="10"/>
  <c r="AR47" i="10"/>
  <c r="AR32" i="10"/>
  <c r="AX19" i="10"/>
  <c r="AS256" i="10"/>
  <c r="AX256" i="10" s="1"/>
  <c r="AS165" i="10"/>
  <c r="AW165" i="10"/>
  <c r="AX145" i="10"/>
  <c r="BS145" i="10" s="1"/>
  <c r="AR137" i="10"/>
  <c r="AR140" i="10" s="1"/>
  <c r="AX121" i="10"/>
  <c r="BS121" i="10" s="1"/>
  <c r="AX110" i="10"/>
  <c r="AX99" i="10"/>
  <c r="BS99" i="10" s="1"/>
  <c r="AS39" i="10"/>
  <c r="AX39" i="10" s="1"/>
  <c r="AR273" i="10"/>
  <c r="BN274" i="10" s="1"/>
  <c r="AX260" i="10"/>
  <c r="AX236" i="10"/>
  <c r="AX215" i="10"/>
  <c r="AR204" i="10"/>
  <c r="BN205" i="10" s="1"/>
  <c r="AX193" i="10"/>
  <c r="BS193" i="10" s="1"/>
  <c r="AX183" i="10"/>
  <c r="BS183" i="10" s="1"/>
  <c r="AX173" i="10"/>
  <c r="BS173" i="10" s="1"/>
  <c r="AW146" i="10"/>
  <c r="AS146" i="10"/>
  <c r="AS130" i="10"/>
  <c r="AW130" i="10"/>
  <c r="AS105" i="10"/>
  <c r="AX105" i="10" s="1"/>
  <c r="AS95" i="10"/>
  <c r="AX95" i="10" s="1"/>
  <c r="V62" i="10"/>
  <c r="AR60" i="10"/>
  <c r="BN62" i="10" s="1"/>
  <c r="AR48" i="10"/>
  <c r="BN51" i="10" s="1"/>
  <c r="AX22" i="10"/>
  <c r="AX9" i="10"/>
  <c r="AR259" i="10"/>
  <c r="AR123" i="10"/>
  <c r="BN127" i="10" s="1"/>
  <c r="AR8" i="10"/>
  <c r="BN10" i="10" s="1"/>
  <c r="AX139" i="10"/>
  <c r="AR104" i="10"/>
  <c r="BN107" i="10" s="1"/>
  <c r="AS47" i="10"/>
  <c r="AW47" i="10"/>
  <c r="AX199" i="10"/>
  <c r="AX100" i="10"/>
  <c r="BS100" i="10" s="1"/>
  <c r="AX78" i="10"/>
  <c r="BS78" i="10" s="1"/>
  <c r="AX29" i="10"/>
  <c r="AX272" i="10"/>
  <c r="AX214" i="10"/>
  <c r="BS214" i="10" s="1"/>
  <c r="AR146" i="10"/>
  <c r="AX116" i="10"/>
  <c r="AX82" i="10"/>
  <c r="BS82" i="10" s="1"/>
  <c r="AX221" i="10"/>
  <c r="BS221" i="10" s="1"/>
  <c r="AX195" i="10"/>
  <c r="BS195" i="10" s="1"/>
  <c r="AX172" i="10"/>
  <c r="BS172" i="10" s="1"/>
  <c r="AX148" i="10"/>
  <c r="W17" i="10"/>
  <c r="AS15" i="10"/>
  <c r="AR192" i="10"/>
  <c r="BN196" i="10" s="1"/>
  <c r="AX189" i="10"/>
  <c r="BS189" i="10" s="1"/>
  <c r="AS274" i="10"/>
  <c r="AW274" i="10"/>
  <c r="AX253" i="10"/>
  <c r="AX241" i="10"/>
  <c r="AX230" i="10"/>
  <c r="AV227" i="10"/>
  <c r="AR227" i="10"/>
  <c r="AX209" i="10"/>
  <c r="AX198" i="10"/>
  <c r="BS198" i="10" s="1"/>
  <c r="AX178" i="10"/>
  <c r="BS178" i="10" s="1"/>
  <c r="AX168" i="10"/>
  <c r="BS168" i="10" s="1"/>
  <c r="AX157" i="10"/>
  <c r="BS157" i="10" s="1"/>
  <c r="AS134" i="10"/>
  <c r="AR89" i="10"/>
  <c r="BN93" i="10" s="1"/>
  <c r="AX77" i="10"/>
  <c r="AR65" i="10"/>
  <c r="BN66" i="10" s="1"/>
  <c r="AR53" i="10"/>
  <c r="AR28" i="10"/>
  <c r="V17" i="10"/>
  <c r="AR15" i="10"/>
  <c r="BN17" i="10" s="1"/>
  <c r="AS277" i="10"/>
  <c r="AX277" i="10" s="1"/>
  <c r="AW267" i="10"/>
  <c r="AS267" i="10"/>
  <c r="AS208" i="10"/>
  <c r="AX208" i="10" s="1"/>
  <c r="BS208" i="10" s="1"/>
  <c r="AW200" i="10"/>
  <c r="AS200" i="10"/>
  <c r="AS156" i="10"/>
  <c r="AX156" i="10" s="1"/>
  <c r="AX142" i="10"/>
  <c r="AR129" i="10"/>
  <c r="AR122" i="10"/>
  <c r="AR106" i="10"/>
  <c r="AX96" i="10"/>
  <c r="AS72" i="10"/>
  <c r="AX72" i="10" s="1"/>
  <c r="AW62" i="10"/>
  <c r="AS62" i="10"/>
  <c r="AS83" i="10" s="1"/>
  <c r="AS35" i="10"/>
  <c r="V270" i="10"/>
  <c r="AR269" i="10"/>
  <c r="BN270" i="10" s="1"/>
  <c r="AX252" i="10"/>
  <c r="AX232" i="10"/>
  <c r="BS232" i="10" s="1"/>
  <c r="AX222" i="10"/>
  <c r="BS222" i="10" s="1"/>
  <c r="AX211" i="10"/>
  <c r="AX190" i="10"/>
  <c r="AX180" i="10"/>
  <c r="BS180" i="10" s="1"/>
  <c r="AX170" i="10"/>
  <c r="AR165" i="10"/>
  <c r="AX136" i="10"/>
  <c r="BS136" i="10" s="1"/>
  <c r="AX101" i="10"/>
  <c r="BS101" i="10" s="1"/>
  <c r="V69" i="10"/>
  <c r="AR68" i="10"/>
  <c r="BN69" i="10" s="1"/>
  <c r="AX56" i="10"/>
  <c r="AR43" i="10"/>
  <c r="BN44" i="10" s="1"/>
  <c r="AR20" i="10"/>
  <c r="AX276" i="10"/>
  <c r="BS276" i="10" s="1"/>
  <c r="V234" i="10"/>
  <c r="V122" i="10"/>
  <c r="V20" i="10"/>
  <c r="V137" i="10"/>
  <c r="V274" i="10"/>
  <c r="V227" i="10"/>
  <c r="V278" i="10"/>
  <c r="V47" i="10"/>
  <c r="V146" i="10"/>
  <c r="V152" i="10"/>
  <c r="V267" i="10"/>
  <c r="V176" i="10"/>
  <c r="V212" i="10"/>
  <c r="V200" i="10"/>
  <c r="V130" i="10"/>
  <c r="W267" i="10"/>
  <c r="V219" i="10"/>
  <c r="V94" i="10"/>
  <c r="AR94" i="10" s="1"/>
  <c r="BN102" i="10" s="1"/>
  <c r="Z94" i="10"/>
  <c r="AS129" i="11"/>
  <c r="BC129" i="11" s="1"/>
  <c r="AS73" i="11"/>
  <c r="BC73" i="11" s="1"/>
  <c r="AS32" i="11"/>
  <c r="AS185" i="11"/>
  <c r="BC185" i="11" s="1"/>
  <c r="AS141" i="11"/>
  <c r="AS60" i="11"/>
  <c r="AS262" i="11"/>
  <c r="BC262" i="11" s="1"/>
  <c r="AS8" i="11"/>
  <c r="AT228" i="11"/>
  <c r="BD228" i="11" s="1"/>
  <c r="AT136" i="11"/>
  <c r="AT198" i="11"/>
  <c r="BD198" i="11" s="1"/>
  <c r="AT65" i="11"/>
  <c r="BD65" i="11" s="1"/>
  <c r="AT256" i="11"/>
  <c r="BD256" i="11" s="1"/>
  <c r="AT222" i="11"/>
  <c r="BD222" i="11" s="1"/>
  <c r="AT156" i="11"/>
  <c r="BD156" i="11" s="1"/>
  <c r="AT18" i="11"/>
  <c r="BD18" i="11" s="1"/>
  <c r="AS260" i="11"/>
  <c r="BC260" i="11" s="1"/>
  <c r="AS263" i="11"/>
  <c r="BC263" i="11" s="1"/>
  <c r="AS224" i="11"/>
  <c r="AS210" i="11"/>
  <c r="AS195" i="11"/>
  <c r="BC195" i="11" s="1"/>
  <c r="AS91" i="11"/>
  <c r="AS52" i="11"/>
  <c r="AS9" i="11"/>
  <c r="AS104" i="11"/>
  <c r="BC104" i="11" s="1"/>
  <c r="AS78" i="11"/>
  <c r="BC78" i="11" s="1"/>
  <c r="AS230" i="11"/>
  <c r="BC230" i="11" s="1"/>
  <c r="AS174" i="11"/>
  <c r="AS154" i="11"/>
  <c r="BC154" i="11" s="1"/>
  <c r="AS126" i="11"/>
  <c r="BC126" i="11" s="1"/>
  <c r="AS25" i="11"/>
  <c r="BC25" i="11" s="1"/>
  <c r="AT275" i="11"/>
  <c r="BD275" i="11" s="1"/>
  <c r="AT245" i="11"/>
  <c r="BD245" i="11" s="1"/>
  <c r="AT233" i="11"/>
  <c r="BD233" i="11" s="1"/>
  <c r="AT223" i="11"/>
  <c r="BD223" i="11" s="1"/>
  <c r="AT213" i="11"/>
  <c r="BD213" i="11" s="1"/>
  <c r="AT181" i="11"/>
  <c r="BD181" i="11" s="1"/>
  <c r="AT150" i="11"/>
  <c r="BD150" i="11" s="1"/>
  <c r="AT19" i="11"/>
  <c r="BD19" i="11" s="1"/>
  <c r="AT185" i="11"/>
  <c r="BD185" i="11" s="1"/>
  <c r="AT155" i="11"/>
  <c r="BD155" i="11" s="1"/>
  <c r="AT121" i="11"/>
  <c r="BD121" i="11" s="1"/>
  <c r="AT148" i="11"/>
  <c r="BD148" i="11" s="1"/>
  <c r="AT46" i="11"/>
  <c r="BD46" i="11" s="1"/>
  <c r="AT119" i="11"/>
  <c r="BD119" i="11" s="1"/>
  <c r="AT35" i="11"/>
  <c r="BD35" i="11" s="1"/>
  <c r="AT109" i="11"/>
  <c r="BD109" i="11" s="1"/>
  <c r="AT203" i="11"/>
  <c r="BD203" i="11" s="1"/>
  <c r="AS98" i="11"/>
  <c r="AS225" i="11"/>
  <c r="AS120" i="11"/>
  <c r="AS202" i="11"/>
  <c r="BC202" i="11" s="1"/>
  <c r="AS135" i="11"/>
  <c r="AT237" i="11"/>
  <c r="BD237" i="11" s="1"/>
  <c r="AT202" i="11"/>
  <c r="AT58" i="11"/>
  <c r="BD58" i="11" s="1"/>
  <c r="AT221" i="11"/>
  <c r="BD221" i="11" s="1"/>
  <c r="AT97" i="11"/>
  <c r="BD97" i="11" s="1"/>
  <c r="AS163" i="11"/>
  <c r="AT124" i="11"/>
  <c r="BD124" i="11" s="1"/>
  <c r="AT110" i="11"/>
  <c r="BD110" i="11" s="1"/>
  <c r="AT180" i="11"/>
  <c r="BD180" i="11" s="1"/>
  <c r="AT80" i="11"/>
  <c r="BD80" i="11" s="1"/>
  <c r="AT33" i="11"/>
  <c r="BD33" i="11" s="1"/>
  <c r="AT98" i="11"/>
  <c r="BD98" i="11" s="1"/>
  <c r="AT42" i="11"/>
  <c r="BD42" i="11" s="1"/>
  <c r="AS240" i="11"/>
  <c r="AS204" i="11"/>
  <c r="BC204" i="11" s="1"/>
  <c r="AS85" i="11"/>
  <c r="BC85" i="11" s="1"/>
  <c r="AS24" i="11"/>
  <c r="BC24" i="11" s="1"/>
  <c r="AS256" i="11"/>
  <c r="BC256" i="11" s="1"/>
  <c r="AS218" i="11"/>
  <c r="AS201" i="11"/>
  <c r="BC201" i="11" s="1"/>
  <c r="AS170" i="11"/>
  <c r="BC170" i="11" s="1"/>
  <c r="AS145" i="11"/>
  <c r="AE99" i="10"/>
  <c r="AS259" i="11"/>
  <c r="BC259" i="11" s="1"/>
  <c r="AS221" i="11"/>
  <c r="BC221" i="11" s="1"/>
  <c r="AS192" i="11"/>
  <c r="AS175" i="11"/>
  <c r="BC175" i="11" s="1"/>
  <c r="AS132" i="11"/>
  <c r="BC132" i="11" s="1"/>
  <c r="AS109" i="11"/>
  <c r="AS72" i="11"/>
  <c r="BC72" i="11" s="1"/>
  <c r="AS48" i="11"/>
  <c r="AS194" i="11"/>
  <c r="BC194" i="11" s="1"/>
  <c r="AS100" i="11"/>
  <c r="BC100" i="11" s="1"/>
  <c r="AS71" i="11"/>
  <c r="BC71" i="11" s="1"/>
  <c r="AS275" i="11"/>
  <c r="BC275" i="11" s="1"/>
  <c r="AS249" i="11"/>
  <c r="AS209" i="11"/>
  <c r="BC209" i="11" s="1"/>
  <c r="AS171" i="11"/>
  <c r="AS150" i="11"/>
  <c r="AS123" i="11"/>
  <c r="BC123" i="11" s="1"/>
  <c r="AT178" i="11"/>
  <c r="BD178" i="11" s="1"/>
  <c r="AT164" i="11"/>
  <c r="BD164" i="11" s="1"/>
  <c r="AS115" i="11"/>
  <c r="BC115" i="11" s="1"/>
  <c r="AT77" i="11"/>
  <c r="BD77" i="11" s="1"/>
  <c r="AT255" i="11"/>
  <c r="BD255" i="11" s="1"/>
  <c r="AT78" i="11"/>
  <c r="AT115" i="11"/>
  <c r="AT134" i="11"/>
  <c r="BD134" i="11" s="1"/>
  <c r="AT118" i="11"/>
  <c r="BD118" i="11" s="1"/>
  <c r="AT192" i="11"/>
  <c r="BD192" i="11" s="1"/>
  <c r="AT90" i="11"/>
  <c r="BD90" i="11" s="1"/>
  <c r="AT29" i="11"/>
  <c r="BD29" i="11" s="1"/>
  <c r="AT277" i="11"/>
  <c r="BD277" i="11" s="1"/>
  <c r="AT240" i="11"/>
  <c r="BD240" i="11" s="1"/>
  <c r="AT229" i="11"/>
  <c r="AT218" i="11"/>
  <c r="BD218" i="11" s="1"/>
  <c r="AT208" i="11"/>
  <c r="BD208" i="11" s="1"/>
  <c r="AT197" i="11"/>
  <c r="AT177" i="11"/>
  <c r="BD177" i="11" s="1"/>
  <c r="AT153" i="11"/>
  <c r="BD153" i="11" s="1"/>
  <c r="AT91" i="11"/>
  <c r="BD91" i="11" s="1"/>
  <c r="AT76" i="11"/>
  <c r="BD76" i="11" s="1"/>
  <c r="AT13" i="11"/>
  <c r="AT263" i="11"/>
  <c r="BD263" i="11" s="1"/>
  <c r="AT199" i="11"/>
  <c r="BD199" i="11" s="1"/>
  <c r="AT151" i="11"/>
  <c r="BD151" i="11" s="1"/>
  <c r="AT123" i="11"/>
  <c r="AT95" i="11"/>
  <c r="BD95" i="11" s="1"/>
  <c r="AT259" i="11"/>
  <c r="AT126" i="11"/>
  <c r="BD126" i="11" s="1"/>
  <c r="AS86" i="11"/>
  <c r="AS220" i="11"/>
  <c r="AT226" i="11"/>
  <c r="BD226" i="11" s="1"/>
  <c r="AT113" i="11"/>
  <c r="BD113" i="11" s="1"/>
  <c r="AT172" i="11"/>
  <c r="BD172" i="11" s="1"/>
  <c r="AS244" i="11"/>
  <c r="AS193" i="11"/>
  <c r="AS177" i="11"/>
  <c r="BC177" i="11" s="1"/>
  <c r="AS70" i="11"/>
  <c r="AS45" i="11"/>
  <c r="AS28" i="11"/>
  <c r="AS228" i="11"/>
  <c r="BC228" i="11" s="1"/>
  <c r="AS182" i="11"/>
  <c r="BC182" i="11" s="1"/>
  <c r="AS151" i="11"/>
  <c r="AS136" i="11"/>
  <c r="BC136" i="11" s="1"/>
  <c r="AS116" i="11"/>
  <c r="AS76" i="11"/>
  <c r="BC76" i="11" s="1"/>
  <c r="AS56" i="11"/>
  <c r="AS35" i="11"/>
  <c r="AS13" i="11"/>
  <c r="BC13" i="11" s="1"/>
  <c r="AS82" i="11"/>
  <c r="BC82" i="11" s="1"/>
  <c r="AS50" i="11"/>
  <c r="AS258" i="11"/>
  <c r="AS233" i="11"/>
  <c r="BC233" i="11" s="1"/>
  <c r="AS216" i="11"/>
  <c r="AS198" i="11"/>
  <c r="BC198" i="11" s="1"/>
  <c r="AT168" i="11"/>
  <c r="BD168" i="11" s="1"/>
  <c r="AT135" i="11"/>
  <c r="BD135" i="11" s="1"/>
  <c r="AE201" i="10"/>
  <c r="AS277" i="11"/>
  <c r="AS186" i="11"/>
  <c r="AS167" i="11"/>
  <c r="AS142" i="11"/>
  <c r="BC142" i="11" s="1"/>
  <c r="AS96" i="11"/>
  <c r="AS57" i="11"/>
  <c r="BC57" i="11" s="1"/>
  <c r="AS36" i="11"/>
  <c r="AS15" i="11"/>
  <c r="BC15" i="11" s="1"/>
  <c r="AS255" i="11"/>
  <c r="AS172" i="11"/>
  <c r="AS158" i="11"/>
  <c r="BC158" i="11" s="1"/>
  <c r="AS144" i="11"/>
  <c r="BC144" i="11" s="1"/>
  <c r="AS105" i="11"/>
  <c r="AS84" i="11"/>
  <c r="BC84" i="11" s="1"/>
  <c r="AS68" i="11"/>
  <c r="BC68" i="11" s="1"/>
  <c r="AS43" i="11"/>
  <c r="AS22" i="11"/>
  <c r="AS97" i="11"/>
  <c r="BC97" i="11" s="1"/>
  <c r="AS271" i="11"/>
  <c r="AS245" i="11"/>
  <c r="BC245" i="11" s="1"/>
  <c r="AS223" i="11"/>
  <c r="AS188" i="11"/>
  <c r="BC188" i="11" s="1"/>
  <c r="AS168" i="11"/>
  <c r="AS147" i="11"/>
  <c r="BC147" i="11" s="1"/>
  <c r="AT266" i="11"/>
  <c r="BD266" i="11" s="1"/>
  <c r="AT253" i="11"/>
  <c r="AT241" i="11"/>
  <c r="BD241" i="11" s="1"/>
  <c r="AT220" i="11"/>
  <c r="BD220" i="11" s="1"/>
  <c r="AT209" i="11"/>
  <c r="BD209" i="11" s="1"/>
  <c r="AT191" i="11"/>
  <c r="BD191" i="11" s="1"/>
  <c r="AT92" i="11"/>
  <c r="BD92" i="11" s="1"/>
  <c r="AT73" i="11"/>
  <c r="AT57" i="11"/>
  <c r="BD57" i="11" s="1"/>
  <c r="AT28" i="11"/>
  <c r="BD28" i="11" s="1"/>
  <c r="AT15" i="11"/>
  <c r="BD15" i="11" s="1"/>
  <c r="AT207" i="11"/>
  <c r="BD207" i="11" s="1"/>
  <c r="AT25" i="11"/>
  <c r="BD25" i="11" s="1"/>
  <c r="AT145" i="11"/>
  <c r="BD145" i="11" s="1"/>
  <c r="AT75" i="11"/>
  <c r="BD75" i="11" s="1"/>
  <c r="AT111" i="11"/>
  <c r="BD111" i="11" s="1"/>
  <c r="AT149" i="11"/>
  <c r="BD149" i="11" s="1"/>
  <c r="AT87" i="11"/>
  <c r="BD87" i="11" s="1"/>
  <c r="AT60" i="11"/>
  <c r="BD60" i="11" s="1"/>
  <c r="AK284" i="11"/>
  <c r="AT141" i="11"/>
  <c r="BD141" i="11" s="1"/>
  <c r="AT128" i="11"/>
  <c r="AT116" i="11"/>
  <c r="BD116" i="11" s="1"/>
  <c r="AT105" i="11"/>
  <c r="BD105" i="11" s="1"/>
  <c r="AT189" i="11"/>
  <c r="AT86" i="11"/>
  <c r="BD86" i="11" s="1"/>
  <c r="AT100" i="11"/>
  <c r="AS197" i="11"/>
  <c r="AS156" i="11"/>
  <c r="BC156" i="11" s="1"/>
  <c r="AS106" i="11"/>
  <c r="BC106" i="11" s="1"/>
  <c r="AS161" i="11"/>
  <c r="BC161" i="11" s="1"/>
  <c r="AT85" i="11"/>
  <c r="AT49" i="11"/>
  <c r="BD49" i="11" s="1"/>
  <c r="AT24" i="11"/>
  <c r="AT8" i="11"/>
  <c r="BD8" i="11" s="1"/>
  <c r="AT125" i="11"/>
  <c r="BD125" i="11" s="1"/>
  <c r="AT268" i="11"/>
  <c r="BD268" i="11" s="1"/>
  <c r="AT22" i="11"/>
  <c r="BD22" i="11" s="1"/>
  <c r="AT101" i="11"/>
  <c r="BD101" i="11" s="1"/>
  <c r="AT231" i="11"/>
  <c r="BD231" i="11" s="1"/>
  <c r="AT50" i="11"/>
  <c r="BD50" i="11" s="1"/>
  <c r="AS55" i="11"/>
  <c r="BC55" i="11" s="1"/>
  <c r="AT244" i="11"/>
  <c r="AT190" i="11"/>
  <c r="BD190" i="11" s="1"/>
  <c r="AT170" i="11"/>
  <c r="BD170" i="11" s="1"/>
  <c r="AS125" i="11"/>
  <c r="BC125" i="11" s="1"/>
  <c r="AT214" i="11"/>
  <c r="BD214" i="11" s="1"/>
  <c r="AT158" i="11"/>
  <c r="BD158" i="11" s="1"/>
  <c r="AS103" i="11"/>
  <c r="AS273" i="11"/>
  <c r="AS252" i="11"/>
  <c r="BC252" i="11" s="1"/>
  <c r="AS229" i="11"/>
  <c r="BC229" i="11" s="1"/>
  <c r="AS211" i="11"/>
  <c r="AS183" i="11"/>
  <c r="AS110" i="11"/>
  <c r="AS53" i="11"/>
  <c r="AS11" i="11"/>
  <c r="AS272" i="11"/>
  <c r="BC272" i="11" s="1"/>
  <c r="AS251" i="11"/>
  <c r="BC251" i="11" s="1"/>
  <c r="AS217" i="11"/>
  <c r="BC217" i="11" s="1"/>
  <c r="AS189" i="11"/>
  <c r="BC189" i="11" s="1"/>
  <c r="AS169" i="11"/>
  <c r="AS155" i="11"/>
  <c r="BC155" i="11" s="1"/>
  <c r="AS80" i="11"/>
  <c r="AS64" i="11"/>
  <c r="BC64" i="11" s="1"/>
  <c r="AS18" i="11"/>
  <c r="AS119" i="11"/>
  <c r="BC119" i="11" s="1"/>
  <c r="AS63" i="11"/>
  <c r="BC63" i="11" s="1"/>
  <c r="AS266" i="11"/>
  <c r="BC266" i="11" s="1"/>
  <c r="AS241" i="11"/>
  <c r="BC241" i="11" s="1"/>
  <c r="AS206" i="11"/>
  <c r="BC206" i="11" s="1"/>
  <c r="AS184" i="11"/>
  <c r="BC184" i="11" s="1"/>
  <c r="AS164" i="11"/>
  <c r="BC164" i="11" s="1"/>
  <c r="AS12" i="11"/>
  <c r="BC12" i="11" s="1"/>
  <c r="AT206" i="11"/>
  <c r="BD206" i="11" s="1"/>
  <c r="AT174" i="11"/>
  <c r="BD174" i="11" s="1"/>
  <c r="AT157" i="11"/>
  <c r="AT89" i="11"/>
  <c r="AT53" i="11"/>
  <c r="BD53" i="11" s="1"/>
  <c r="AT239" i="11"/>
  <c r="AT129" i="11"/>
  <c r="BD129" i="11" s="1"/>
  <c r="AT114" i="11"/>
  <c r="AT103" i="11"/>
  <c r="BD103" i="11" s="1"/>
  <c r="AT179" i="11"/>
  <c r="AT16" i="11"/>
  <c r="BD16" i="11" s="1"/>
  <c r="AT273" i="11"/>
  <c r="BD273" i="11" s="1"/>
  <c r="AT260" i="11"/>
  <c r="AT248" i="11"/>
  <c r="BD248" i="11" s="1"/>
  <c r="AT236" i="11"/>
  <c r="BD236" i="11" s="1"/>
  <c r="AT225" i="11"/>
  <c r="BD225" i="11" s="1"/>
  <c r="AT215" i="11"/>
  <c r="BD215" i="11" s="1"/>
  <c r="AT204" i="11"/>
  <c r="BD204" i="11" s="1"/>
  <c r="AT193" i="11"/>
  <c r="BD193" i="11" s="1"/>
  <c r="AT183" i="11"/>
  <c r="BD183" i="11" s="1"/>
  <c r="AT173" i="11"/>
  <c r="BD173" i="11" s="1"/>
  <c r="AT160" i="11"/>
  <c r="BD160" i="11" s="1"/>
  <c r="AS138" i="11"/>
  <c r="BC138" i="11" s="1"/>
  <c r="AT72" i="11"/>
  <c r="BD72" i="11" s="1"/>
  <c r="AT56" i="11"/>
  <c r="BD56" i="11" s="1"/>
  <c r="AT247" i="11"/>
  <c r="BD247" i="11" s="1"/>
  <c r="AT182" i="11"/>
  <c r="AT55" i="11"/>
  <c r="BD55" i="11" s="1"/>
  <c r="AT143" i="11"/>
  <c r="BD143" i="11" s="1"/>
  <c r="AT243" i="11"/>
  <c r="BD243" i="11" s="1"/>
  <c r="AB39" i="10"/>
  <c r="AB98" i="10"/>
  <c r="K283" i="11"/>
  <c r="AB237" i="10"/>
  <c r="AS237" i="11"/>
  <c r="BC237" i="11" s="1"/>
  <c r="AB191" i="10"/>
  <c r="AB129" i="10"/>
  <c r="AB232" i="10"/>
  <c r="AS232" i="11"/>
  <c r="BC232" i="11" s="1"/>
  <c r="AB118" i="10"/>
  <c r="AS118" i="11"/>
  <c r="BC118" i="11" s="1"/>
  <c r="AB162" i="10"/>
  <c r="AB173" i="10"/>
  <c r="AS173" i="11"/>
  <c r="AB240" i="10"/>
  <c r="AB207" i="10"/>
  <c r="AS207" i="11"/>
  <c r="AB71" i="10"/>
  <c r="AT71" i="11"/>
  <c r="BD71" i="11" s="1"/>
  <c r="AB248" i="10"/>
  <c r="AS248" i="11"/>
  <c r="AB92" i="10"/>
  <c r="AB40" i="10"/>
  <c r="AT40" i="11"/>
  <c r="BD40" i="11" s="1"/>
  <c r="AB215" i="10"/>
  <c r="AS215" i="11"/>
  <c r="AB89" i="10"/>
  <c r="AS89" i="11"/>
  <c r="BC89" i="11" s="1"/>
  <c r="AB258" i="10"/>
  <c r="AB33" i="10"/>
  <c r="AS33" i="11"/>
  <c r="BC33" i="11" s="1"/>
  <c r="W122" i="10"/>
  <c r="V165" i="10"/>
  <c r="W274" i="10"/>
  <c r="V83" i="10"/>
  <c r="V117" i="10"/>
  <c r="W69" i="10"/>
  <c r="W200" i="10"/>
  <c r="V140" i="10"/>
  <c r="W112" i="10"/>
  <c r="W278" i="10"/>
  <c r="W212" i="10"/>
  <c r="W270" i="10"/>
  <c r="N283" i="11"/>
  <c r="H295" i="11"/>
  <c r="H287" i="11"/>
  <c r="H294" i="11"/>
  <c r="H296" i="11"/>
  <c r="H293" i="11"/>
  <c r="H297" i="11"/>
  <c r="H298" i="11"/>
  <c r="L283" i="11"/>
  <c r="W59" i="10"/>
  <c r="W137" i="10"/>
  <c r="W140" i="10" s="1"/>
  <c r="W44" i="10"/>
  <c r="W54" i="10" s="1"/>
  <c r="W254" i="10" s="1"/>
  <c r="W41" i="10" s="1"/>
  <c r="W196" i="10" s="1"/>
  <c r="W10" i="10" s="1"/>
  <c r="W26" i="10" s="1"/>
  <c r="AB114" i="10"/>
  <c r="AB247" i="10"/>
  <c r="W219" i="10"/>
  <c r="W176" i="10"/>
  <c r="W62" i="10"/>
  <c r="W133" i="10"/>
  <c r="W146" i="10"/>
  <c r="W130" i="10"/>
  <c r="W227" i="10"/>
  <c r="W14" i="10"/>
  <c r="V59" i="10"/>
  <c r="W165" i="10"/>
  <c r="W83" i="10"/>
  <c r="W20" i="10"/>
  <c r="W234" i="10"/>
  <c r="W117" i="10"/>
  <c r="AE235" i="10"/>
  <c r="AS27" i="11"/>
  <c r="AB9" i="10"/>
  <c r="AS179" i="11"/>
  <c r="AB179" i="10"/>
  <c r="AB151" i="10"/>
  <c r="AB108" i="10"/>
  <c r="AB166" i="10"/>
  <c r="AB128" i="10"/>
  <c r="AB131" i="10"/>
  <c r="AT217" i="11"/>
  <c r="AE148" i="10"/>
  <c r="AT232" i="11"/>
  <c r="BD232" i="11" s="1"/>
  <c r="AT68" i="11"/>
  <c r="BD68" i="11" s="1"/>
  <c r="AS95" i="11"/>
  <c r="BC95" i="11" s="1"/>
  <c r="AS269" i="11"/>
  <c r="BC269" i="11" s="1"/>
  <c r="AS39" i="11"/>
  <c r="AS178" i="11"/>
  <c r="BC178" i="11" s="1"/>
  <c r="AT99" i="11"/>
  <c r="BD99" i="11" s="1"/>
  <c r="AS114" i="11"/>
  <c r="BC114" i="11" s="1"/>
  <c r="AE247" i="10"/>
  <c r="AS214" i="11"/>
  <c r="BC214" i="11" s="1"/>
  <c r="AE139" i="10"/>
  <c r="AS111" i="11"/>
  <c r="AS226" i="11"/>
  <c r="BC226" i="11" s="1"/>
  <c r="AT171" i="11"/>
  <c r="BD171" i="11" s="1"/>
  <c r="AE171" i="10"/>
  <c r="AT161" i="11"/>
  <c r="BD161" i="11" s="1"/>
  <c r="AT272" i="11"/>
  <c r="BD272" i="11" s="1"/>
  <c r="AT166" i="11"/>
  <c r="BD166" i="11" s="1"/>
  <c r="AT139" i="11"/>
  <c r="BD139" i="11" s="1"/>
  <c r="AT251" i="11"/>
  <c r="BD251" i="11" s="1"/>
  <c r="AE225" i="10"/>
  <c r="AT163" i="11"/>
  <c r="BD163" i="11" s="1"/>
  <c r="AE151" i="10"/>
  <c r="AE128" i="10"/>
  <c r="AB245" i="10"/>
  <c r="AB75" i="10"/>
  <c r="AB125" i="10"/>
  <c r="AB53" i="10"/>
  <c r="AE248" i="10"/>
  <c r="AS65" i="11"/>
  <c r="BC65" i="11" s="1"/>
  <c r="AS49" i="11"/>
  <c r="BC49" i="11" s="1"/>
  <c r="AS203" i="11"/>
  <c r="AS191" i="11"/>
  <c r="BC191" i="11" s="1"/>
  <c r="AT106" i="11"/>
  <c r="AT96" i="11"/>
  <c r="BD96" i="11" s="1"/>
  <c r="AE115" i="10"/>
  <c r="AT36" i="11"/>
  <c r="BD36" i="11" s="1"/>
  <c r="AE111" i="10"/>
  <c r="AT12" i="11"/>
  <c r="AS87" i="11"/>
  <c r="AE180" i="10"/>
  <c r="AS160" i="11"/>
  <c r="BC160" i="11" s="1"/>
  <c r="AS149" i="11"/>
  <c r="AE149" i="10"/>
  <c r="AS134" i="11"/>
  <c r="BC134" i="11" s="1"/>
  <c r="AE96" i="10"/>
  <c r="AS181" i="11"/>
  <c r="BC181" i="11" s="1"/>
  <c r="AB150" i="10"/>
  <c r="AB16" i="10"/>
  <c r="AB155" i="10"/>
  <c r="AB22" i="10"/>
  <c r="AB204" i="10"/>
  <c r="AB96" i="10"/>
  <c r="AS236" i="11"/>
  <c r="AS199" i="11"/>
  <c r="BC199" i="11" s="1"/>
  <c r="AE253" i="10"/>
  <c r="AE245" i="10"/>
  <c r="AE150" i="10"/>
  <c r="AS75" i="11"/>
  <c r="AE33" i="10"/>
  <c r="AE16" i="10"/>
  <c r="AE226" i="10"/>
  <c r="AT194" i="11"/>
  <c r="BD194" i="11" s="1"/>
  <c r="AT81" i="11"/>
  <c r="BD81" i="11" s="1"/>
  <c r="AT70" i="11"/>
  <c r="AT32" i="11"/>
  <c r="BD32" i="11" s="1"/>
  <c r="AT7" i="11"/>
  <c r="BD7" i="11" s="1"/>
  <c r="AT175" i="11"/>
  <c r="BD175" i="11" s="1"/>
  <c r="AT104" i="11"/>
  <c r="AE179" i="10"/>
  <c r="AT252" i="11"/>
  <c r="BD252" i="11" s="1"/>
  <c r="AT186" i="11"/>
  <c r="BD186" i="11" s="1"/>
  <c r="AE177" i="10"/>
  <c r="AT64" i="11"/>
  <c r="BD64" i="11" s="1"/>
  <c r="AT39" i="11"/>
  <c r="BD39" i="11" s="1"/>
  <c r="AT144" i="11"/>
  <c r="BD144" i="11" s="1"/>
  <c r="AT132" i="11"/>
  <c r="BD132" i="11" s="1"/>
  <c r="AE98" i="10"/>
  <c r="AB163" i="10"/>
  <c r="AB115" i="10"/>
  <c r="AB124" i="10"/>
  <c r="AE124" i="10" s="1"/>
  <c r="AB256" i="10"/>
  <c r="AB201" i="10"/>
  <c r="AB24" i="10"/>
  <c r="AB220" i="10"/>
  <c r="AB157" i="10"/>
  <c r="AB180" i="10"/>
  <c r="AS113" i="11"/>
  <c r="BC113" i="11" s="1"/>
  <c r="AB113" i="10"/>
  <c r="AB188" i="10"/>
  <c r="AB85" i="10"/>
  <c r="AB61" i="10"/>
  <c r="AB49" i="10"/>
  <c r="AB178" i="10"/>
  <c r="AB253" i="10"/>
  <c r="AB63" i="10"/>
  <c r="AS81" i="11"/>
  <c r="BC81" i="11" s="1"/>
  <c r="AB81" i="10"/>
  <c r="AB235" i="10"/>
  <c r="AB182" i="10"/>
  <c r="AE182" i="10" s="1"/>
  <c r="AB136" i="10"/>
  <c r="AB198" i="10"/>
  <c r="AB145" i="10"/>
  <c r="AE145" i="10" s="1"/>
  <c r="AB86" i="10"/>
  <c r="AS58" i="11"/>
  <c r="AB58" i="10"/>
  <c r="AB266" i="10"/>
  <c r="AB225" i="10"/>
  <c r="AB211" i="10"/>
  <c r="AB190" i="10"/>
  <c r="AE190" i="10" s="1"/>
  <c r="AB183" i="10"/>
  <c r="AB177" i="10"/>
  <c r="AB231" i="10"/>
  <c r="AB169" i="10"/>
  <c r="AB148" i="10"/>
  <c r="AB141" i="10"/>
  <c r="AB116" i="10"/>
  <c r="AB105" i="10"/>
  <c r="AE105" i="10" s="1"/>
  <c r="AB91" i="10"/>
  <c r="AE91" i="10" s="1"/>
  <c r="AB80" i="10"/>
  <c r="AB56" i="10"/>
  <c r="AE56" i="10" s="1"/>
  <c r="AB48" i="10"/>
  <c r="AB31" i="10"/>
  <c r="AB38" i="10"/>
  <c r="AE141" i="10"/>
  <c r="AB100" i="10"/>
  <c r="AB168" i="10"/>
  <c r="AB29" i="10"/>
  <c r="AB8" i="10"/>
  <c r="AB99" i="10"/>
  <c r="AB273" i="10"/>
  <c r="AS222" i="11"/>
  <c r="AB222" i="10"/>
  <c r="AB193" i="10"/>
  <c r="AB110" i="10"/>
  <c r="AB103" i="10"/>
  <c r="AB36" i="10"/>
  <c r="AE36" i="10" s="1"/>
  <c r="AB28" i="10"/>
  <c r="AE191" i="10"/>
  <c r="AE183" i="10"/>
  <c r="AB21" i="10"/>
  <c r="AE218" i="10"/>
  <c r="AE39" i="10"/>
  <c r="AE55" i="10"/>
  <c r="AB123" i="10"/>
  <c r="AB158" i="10"/>
  <c r="AE220" i="10"/>
  <c r="AE217" i="10"/>
  <c r="AE222" i="10"/>
  <c r="AE228" i="10"/>
  <c r="AE123" i="10"/>
  <c r="AE136" i="10"/>
  <c r="AB249" i="10"/>
  <c r="AB239" i="10"/>
  <c r="AB189" i="10"/>
  <c r="AB144" i="10"/>
  <c r="AB120" i="10"/>
  <c r="AB70" i="10"/>
  <c r="AB154" i="10"/>
  <c r="AB87" i="10"/>
  <c r="AB277" i="10"/>
  <c r="AB229" i="10"/>
  <c r="AB208" i="10"/>
  <c r="AB186" i="10"/>
  <c r="AB167" i="10"/>
  <c r="AB32" i="10"/>
  <c r="AE32" i="10" s="1"/>
  <c r="AB230" i="10"/>
  <c r="AB143" i="10"/>
  <c r="AB111" i="10"/>
  <c r="AB221" i="10"/>
  <c r="AE221" i="10" s="1"/>
  <c r="AB175" i="10"/>
  <c r="AB132" i="10"/>
  <c r="AB262" i="10"/>
  <c r="AB181" i="10"/>
  <c r="AB223" i="10"/>
  <c r="AB135" i="10"/>
  <c r="AB55" i="10"/>
  <c r="AB255" i="10"/>
  <c r="AB214" i="10"/>
  <c r="AE214" i="10" s="1"/>
  <c r="AB172" i="10"/>
  <c r="AB101" i="10"/>
  <c r="AB64" i="10"/>
  <c r="AB13" i="10"/>
  <c r="AB218" i="10"/>
  <c r="AB197" i="10"/>
  <c r="AB156" i="10"/>
  <c r="AB138" i="10"/>
  <c r="AB106" i="10"/>
  <c r="AB45" i="10"/>
  <c r="AB7" i="10"/>
  <c r="AB268" i="10"/>
  <c r="AB241" i="10"/>
  <c r="AB50" i="10"/>
  <c r="AB233" i="10"/>
  <c r="AB269" i="10"/>
  <c r="AB226" i="10"/>
  <c r="AB184" i="10"/>
  <c r="AB199" i="10"/>
  <c r="AB19" i="10"/>
  <c r="AB52" i="10"/>
  <c r="AB90" i="10"/>
  <c r="AB76" i="10"/>
  <c r="AE76" i="10" s="1"/>
  <c r="AB27" i="10"/>
  <c r="AB244" i="10"/>
  <c r="AB121" i="10"/>
  <c r="AB209" i="10"/>
  <c r="AB25" i="10"/>
  <c r="AE25" i="10" s="1"/>
  <c r="AB251" i="10"/>
  <c r="AB185" i="10"/>
  <c r="AB160" i="10"/>
  <c r="AB149" i="10"/>
  <c r="AB65" i="10"/>
  <c r="AB78" i="10"/>
  <c r="AB43" i="10"/>
  <c r="AB57" i="10"/>
  <c r="AB104" i="10"/>
  <c r="AE104" i="10" s="1"/>
  <c r="AB68" i="10"/>
  <c r="AE68" i="10" s="1"/>
  <c r="AB18" i="10"/>
  <c r="AB236" i="10"/>
  <c r="AB42" i="10"/>
  <c r="AB243" i="10"/>
  <c r="AB210" i="10"/>
  <c r="AB97" i="10"/>
  <c r="AE97" i="10" s="1"/>
  <c r="AB12" i="10"/>
  <c r="AB109" i="10"/>
  <c r="AE109" i="10" s="1"/>
  <c r="AB84" i="10"/>
  <c r="AB60" i="10"/>
  <c r="AB35" i="10"/>
  <c r="AB252" i="10"/>
  <c r="AA283" i="11"/>
  <c r="AS7" i="11"/>
  <c r="AB275" i="10"/>
  <c r="AB206" i="10"/>
  <c r="AB164" i="10"/>
  <c r="AB119" i="10"/>
  <c r="AB46" i="10"/>
  <c r="AB263" i="10"/>
  <c r="AE263" i="10" s="1"/>
  <c r="AB217" i="10"/>
  <c r="AB195" i="10"/>
  <c r="AB265" i="10"/>
  <c r="AB134" i="10"/>
  <c r="AB15" i="10"/>
  <c r="AB271" i="10"/>
  <c r="AB202" i="10"/>
  <c r="AE202" i="10" s="1"/>
  <c r="AB161" i="10"/>
  <c r="AE161" i="10" s="1"/>
  <c r="AB139" i="10"/>
  <c r="AB67" i="10"/>
  <c r="AB259" i="10"/>
  <c r="AB192" i="10"/>
  <c r="AB260" i="10"/>
  <c r="AE260" i="10" s="1"/>
  <c r="AB153" i="10"/>
  <c r="AB11" i="10"/>
  <c r="AB216" i="10"/>
  <c r="AB194" i="10"/>
  <c r="AB174" i="10"/>
  <c r="AB82" i="10"/>
  <c r="AB276" i="10"/>
  <c r="AB228" i="10"/>
  <c r="AB77" i="10"/>
  <c r="AE77" i="10" s="1"/>
  <c r="Y283" i="11"/>
  <c r="AB213" i="10"/>
  <c r="AE213" i="10" s="1"/>
  <c r="AB171" i="10"/>
  <c r="AB272" i="10"/>
  <c r="AE272" i="10" s="1"/>
  <c r="AB224" i="10"/>
  <c r="AB203" i="10"/>
  <c r="AB95" i="10"/>
  <c r="AB170" i="10"/>
  <c r="AE170" i="10" s="1"/>
  <c r="AB142" i="10"/>
  <c r="AB73" i="10"/>
  <c r="Y279" i="11"/>
  <c r="AA279" i="11"/>
  <c r="R147" i="10"/>
  <c r="U147" i="10" s="1"/>
  <c r="BS202" i="10" l="1"/>
  <c r="BN133" i="10"/>
  <c r="BN279" i="10" s="1"/>
  <c r="BN280" i="10" s="1"/>
  <c r="BS272" i="10"/>
  <c r="X58" i="11"/>
  <c r="AE58" i="11" s="1"/>
  <c r="AZ58" i="11" s="1"/>
  <c r="AB224" i="11"/>
  <c r="AX224" i="11" s="1"/>
  <c r="X151" i="11"/>
  <c r="AW151" i="11" s="1"/>
  <c r="X248" i="11"/>
  <c r="AW248" i="11" s="1"/>
  <c r="X190" i="11"/>
  <c r="AW190" i="11" s="1"/>
  <c r="X144" i="11"/>
  <c r="AW144" i="11" s="1"/>
  <c r="X71" i="11"/>
  <c r="AW71" i="11" s="1"/>
  <c r="X80" i="11"/>
  <c r="AW80" i="11" s="1"/>
  <c r="X178" i="11"/>
  <c r="AE178" i="11" s="1"/>
  <c r="AZ178" i="11" s="1"/>
  <c r="X38" i="11"/>
  <c r="AD38" i="11" s="1"/>
  <c r="AY38" i="11" s="1"/>
  <c r="AE198" i="11"/>
  <c r="AZ198" i="11" s="1"/>
  <c r="AB222" i="11"/>
  <c r="AC222" i="11" s="1"/>
  <c r="X160" i="11"/>
  <c r="AE160" i="11" s="1"/>
  <c r="AZ160" i="11" s="1"/>
  <c r="X18" i="11"/>
  <c r="AC18" i="11" s="1"/>
  <c r="X77" i="11"/>
  <c r="AE77" i="11" s="1"/>
  <c r="AZ77" i="11" s="1"/>
  <c r="AB235" i="11"/>
  <c r="AX235" i="11" s="1"/>
  <c r="X120" i="11"/>
  <c r="AW120" i="11" s="1"/>
  <c r="AB56" i="11"/>
  <c r="X157" i="11"/>
  <c r="AW157" i="11" s="1"/>
  <c r="AD198" i="11"/>
  <c r="AY198" i="11" s="1"/>
  <c r="AE209" i="11"/>
  <c r="AZ209" i="11" s="1"/>
  <c r="AB170" i="11"/>
  <c r="AX170" i="11" s="1"/>
  <c r="Q296" i="11"/>
  <c r="X168" i="11"/>
  <c r="AW168" i="11" s="1"/>
  <c r="X86" i="11"/>
  <c r="AW86" i="11" s="1"/>
  <c r="X232" i="11"/>
  <c r="AW232" i="11" s="1"/>
  <c r="X109" i="11"/>
  <c r="AE109" i="11" s="1"/>
  <c r="Q200" i="11"/>
  <c r="AB272" i="11"/>
  <c r="AC272" i="11" s="1"/>
  <c r="AB201" i="11"/>
  <c r="AX201" i="11" s="1"/>
  <c r="AB25" i="11"/>
  <c r="AX25" i="11" s="1"/>
  <c r="AW33" i="11"/>
  <c r="AE143" i="11"/>
  <c r="AZ143" i="11" s="1"/>
  <c r="AB180" i="11"/>
  <c r="AX180" i="11" s="1"/>
  <c r="X91" i="11"/>
  <c r="AD91" i="11" s="1"/>
  <c r="AY91" i="11" s="1"/>
  <c r="X142" i="11"/>
  <c r="AD142" i="11" s="1"/>
  <c r="AY142" i="11" s="1"/>
  <c r="X203" i="11"/>
  <c r="AW203" i="11" s="1"/>
  <c r="X50" i="11"/>
  <c r="AD50" i="11" s="1"/>
  <c r="X188" i="11"/>
  <c r="AW188" i="11" s="1"/>
  <c r="AB276" i="11"/>
  <c r="X149" i="11"/>
  <c r="AE149" i="11" s="1"/>
  <c r="AZ149" i="11" s="1"/>
  <c r="X40" i="11"/>
  <c r="X175" i="11"/>
  <c r="AW175" i="11" s="1"/>
  <c r="AW296" i="11" s="1"/>
  <c r="X96" i="11"/>
  <c r="AW96" i="11" s="1"/>
  <c r="X166" i="11"/>
  <c r="AW166" i="11" s="1"/>
  <c r="X211" i="11"/>
  <c r="AW211" i="11" s="1"/>
  <c r="X256" i="11"/>
  <c r="AW256" i="11" s="1"/>
  <c r="X243" i="11"/>
  <c r="AW243" i="11" s="1"/>
  <c r="AB15" i="11"/>
  <c r="AX15" i="11" s="1"/>
  <c r="X63" i="11"/>
  <c r="AE63" i="11" s="1"/>
  <c r="AZ63" i="11" s="1"/>
  <c r="AC253" i="11"/>
  <c r="X105" i="11"/>
  <c r="AE201" i="11"/>
  <c r="AZ201" i="11" s="1"/>
  <c r="AB226" i="11"/>
  <c r="X214" i="11"/>
  <c r="AW214" i="11" s="1"/>
  <c r="X75" i="11"/>
  <c r="AE75" i="11" s="1"/>
  <c r="AZ75" i="11" s="1"/>
  <c r="AD100" i="11"/>
  <c r="AY100" i="11" s="1"/>
  <c r="AB73" i="11"/>
  <c r="AX73" i="11" s="1"/>
  <c r="AE253" i="11"/>
  <c r="AZ253" i="11" s="1"/>
  <c r="AB134" i="11"/>
  <c r="X134" i="11"/>
  <c r="AB239" i="11"/>
  <c r="AX239" i="11" s="1"/>
  <c r="X239" i="11"/>
  <c r="Q242" i="11"/>
  <c r="AX269" i="10"/>
  <c r="AB89" i="11"/>
  <c r="X89" i="11"/>
  <c r="AW89" i="11" s="1"/>
  <c r="AB105" i="11"/>
  <c r="AX105" i="11" s="1"/>
  <c r="AB256" i="11"/>
  <c r="AX256" i="11" s="1"/>
  <c r="AB99" i="11"/>
  <c r="AX99" i="11" s="1"/>
  <c r="X99" i="11"/>
  <c r="AW99" i="11" s="1"/>
  <c r="AB179" i="11"/>
  <c r="AX179" i="11" s="1"/>
  <c r="X179" i="11"/>
  <c r="AW179" i="11" s="1"/>
  <c r="AB229" i="11"/>
  <c r="AX229" i="11" s="1"/>
  <c r="X229" i="11"/>
  <c r="AB184" i="11"/>
  <c r="AX184" i="11" s="1"/>
  <c r="X184" i="11"/>
  <c r="AX132" i="10"/>
  <c r="Q133" i="11"/>
  <c r="AB116" i="11"/>
  <c r="X116" i="11"/>
  <c r="AB45" i="11"/>
  <c r="X45" i="11"/>
  <c r="X47" i="11" s="1"/>
  <c r="AC100" i="11"/>
  <c r="AE100" i="11"/>
  <c r="AZ100" i="11" s="1"/>
  <c r="AX28" i="10"/>
  <c r="Q30" i="11"/>
  <c r="AX8" i="10"/>
  <c r="AX231" i="10"/>
  <c r="X21" i="11"/>
  <c r="AW21" i="11" s="1"/>
  <c r="Q264" i="11"/>
  <c r="AB195" i="11"/>
  <c r="AX195" i="11" s="1"/>
  <c r="X195" i="11"/>
  <c r="AB128" i="11"/>
  <c r="AX128" i="11" s="1"/>
  <c r="X128" i="11"/>
  <c r="AW128" i="11" s="1"/>
  <c r="AB67" i="11"/>
  <c r="AX67" i="11" s="1"/>
  <c r="X67" i="11"/>
  <c r="AB115" i="11"/>
  <c r="AX115" i="11" s="1"/>
  <c r="X115" i="11"/>
  <c r="AW115" i="11" s="1"/>
  <c r="AB240" i="11"/>
  <c r="AX240" i="11" s="1"/>
  <c r="X240" i="11"/>
  <c r="AB84" i="11"/>
  <c r="AX84" i="11" s="1"/>
  <c r="X84" i="11"/>
  <c r="AB215" i="11"/>
  <c r="AX215" i="11" s="1"/>
  <c r="X215" i="11"/>
  <c r="AW215" i="11" s="1"/>
  <c r="AB121" i="11"/>
  <c r="AX121" i="11" s="1"/>
  <c r="X121" i="11"/>
  <c r="AE121" i="11" s="1"/>
  <c r="AZ121" i="11" s="1"/>
  <c r="X70" i="11"/>
  <c r="AB202" i="11"/>
  <c r="AX202" i="11" s="1"/>
  <c r="X202" i="11"/>
  <c r="AB64" i="11"/>
  <c r="AX64" i="11" s="1"/>
  <c r="X64" i="11"/>
  <c r="AW64" i="11" s="1"/>
  <c r="AB186" i="11"/>
  <c r="AX186" i="11" s="1"/>
  <c r="X186" i="11"/>
  <c r="AW186" i="11" s="1"/>
  <c r="X265" i="11"/>
  <c r="AW265" i="11" s="1"/>
  <c r="X11" i="11"/>
  <c r="AE11" i="11" s="1"/>
  <c r="AZ11" i="11" s="1"/>
  <c r="Q88" i="11"/>
  <c r="AB206" i="11"/>
  <c r="AX206" i="11" s="1"/>
  <c r="X206" i="11"/>
  <c r="AX204" i="10"/>
  <c r="BS204" i="10" s="1"/>
  <c r="Q205" i="11"/>
  <c r="X213" i="11"/>
  <c r="AB131" i="11"/>
  <c r="AX131" i="11" s="1"/>
  <c r="X131" i="11"/>
  <c r="AE131" i="11" s="1"/>
  <c r="AB148" i="11"/>
  <c r="AX148" i="11" s="1"/>
  <c r="X148" i="11"/>
  <c r="AW148" i="11" s="1"/>
  <c r="X35" i="11"/>
  <c r="AW35" i="11" s="1"/>
  <c r="AB19" i="11"/>
  <c r="AX19" i="11" s="1"/>
  <c r="AX20" i="11" s="1"/>
  <c r="X19" i="11"/>
  <c r="AW19" i="11" s="1"/>
  <c r="AB125" i="11"/>
  <c r="AX125" i="11" s="1"/>
  <c r="X125" i="11"/>
  <c r="AB249" i="11"/>
  <c r="AX249" i="11" s="1"/>
  <c r="X249" i="11"/>
  <c r="AB32" i="11"/>
  <c r="AX32" i="11" s="1"/>
  <c r="AX34" i="11" s="1"/>
  <c r="X32" i="11"/>
  <c r="AB172" i="11"/>
  <c r="AX172" i="11" s="1"/>
  <c r="X172" i="11"/>
  <c r="AB182" i="11"/>
  <c r="AX182" i="11" s="1"/>
  <c r="X182" i="11"/>
  <c r="AB110" i="11"/>
  <c r="AX110" i="11" s="1"/>
  <c r="X110" i="11"/>
  <c r="AW110" i="11" s="1"/>
  <c r="AB191" i="11"/>
  <c r="AX191" i="11" s="1"/>
  <c r="X191" i="11"/>
  <c r="AW191" i="11" s="1"/>
  <c r="AB266" i="11"/>
  <c r="AX266" i="11" s="1"/>
  <c r="X266" i="11"/>
  <c r="AB52" i="11"/>
  <c r="AX52" i="11" s="1"/>
  <c r="X52" i="11"/>
  <c r="AE52" i="11" s="1"/>
  <c r="AB177" i="11"/>
  <c r="AX177" i="11" s="1"/>
  <c r="X177" i="11"/>
  <c r="AW177" i="11" s="1"/>
  <c r="AB244" i="11"/>
  <c r="AX244" i="11" s="1"/>
  <c r="X244" i="11"/>
  <c r="AB138" i="11"/>
  <c r="AX138" i="11" s="1"/>
  <c r="X138" i="11"/>
  <c r="AW138" i="11" s="1"/>
  <c r="AB194" i="11"/>
  <c r="AX194" i="11" s="1"/>
  <c r="X194" i="11"/>
  <c r="AW194" i="11" s="1"/>
  <c r="AB136" i="11"/>
  <c r="AX136" i="11" s="1"/>
  <c r="X136" i="11"/>
  <c r="AW46" i="11"/>
  <c r="Q112" i="11"/>
  <c r="AX106" i="10"/>
  <c r="BS106" i="10" s="1"/>
  <c r="AX53" i="10"/>
  <c r="AX92" i="10"/>
  <c r="BS92" i="10" s="1"/>
  <c r="AX233" i="10"/>
  <c r="AB263" i="11"/>
  <c r="AX263" i="11" s="1"/>
  <c r="X263" i="11"/>
  <c r="X108" i="11"/>
  <c r="AE108" i="11" s="1"/>
  <c r="AB221" i="11"/>
  <c r="AX221" i="11" s="1"/>
  <c r="X221" i="11"/>
  <c r="AE221" i="11" s="1"/>
  <c r="AZ221" i="11" s="1"/>
  <c r="AB141" i="11"/>
  <c r="AX141" i="11" s="1"/>
  <c r="X141" i="11"/>
  <c r="AB78" i="11"/>
  <c r="AX78" i="11" s="1"/>
  <c r="X78" i="11"/>
  <c r="AW78" i="11" s="1"/>
  <c r="AB199" i="11"/>
  <c r="AX199" i="11" s="1"/>
  <c r="X199" i="11"/>
  <c r="AW199" i="11" s="1"/>
  <c r="AB126" i="11"/>
  <c r="AX126" i="11" s="1"/>
  <c r="X126" i="11"/>
  <c r="AE126" i="11" s="1"/>
  <c r="AZ126" i="11" s="1"/>
  <c r="AB275" i="11"/>
  <c r="AX275" i="11" s="1"/>
  <c r="X275" i="11"/>
  <c r="AB247" i="11"/>
  <c r="AX247" i="11" s="1"/>
  <c r="X247" i="11"/>
  <c r="AB153" i="11"/>
  <c r="AX153" i="11" s="1"/>
  <c r="X153" i="11"/>
  <c r="AW153" i="11" s="1"/>
  <c r="AB225" i="11"/>
  <c r="AX225" i="11" s="1"/>
  <c r="X225" i="11"/>
  <c r="AB150" i="11"/>
  <c r="AX150" i="11" s="1"/>
  <c r="X150" i="11"/>
  <c r="AW150" i="11" s="1"/>
  <c r="AB223" i="11"/>
  <c r="AX223" i="11" s="1"/>
  <c r="X223" i="11"/>
  <c r="AB119" i="11"/>
  <c r="AX119" i="11" s="1"/>
  <c r="X119" i="11"/>
  <c r="AB228" i="11"/>
  <c r="AX228" i="11" s="1"/>
  <c r="X228" i="11"/>
  <c r="AB268" i="11"/>
  <c r="X268" i="11"/>
  <c r="AE268" i="11" s="1"/>
  <c r="AB76" i="11"/>
  <c r="AX76" i="11" s="1"/>
  <c r="X76" i="11"/>
  <c r="AW76" i="11" s="1"/>
  <c r="X197" i="11"/>
  <c r="Q278" i="11"/>
  <c r="X24" i="11"/>
  <c r="Q219" i="11"/>
  <c r="AB189" i="11"/>
  <c r="AX189" i="11" s="1"/>
  <c r="X189" i="11"/>
  <c r="AX259" i="10"/>
  <c r="Q261" i="11"/>
  <c r="AB94" i="11"/>
  <c r="X94" i="11"/>
  <c r="AB55" i="11"/>
  <c r="AX55" i="11" s="1"/>
  <c r="X55" i="11"/>
  <c r="AW55" i="11" s="1"/>
  <c r="AB271" i="11"/>
  <c r="AX271" i="11" s="1"/>
  <c r="X271" i="11"/>
  <c r="AE271" i="11" s="1"/>
  <c r="AZ271" i="11" s="1"/>
  <c r="AB193" i="11"/>
  <c r="AX193" i="11" s="1"/>
  <c r="X193" i="11"/>
  <c r="AE193" i="11" s="1"/>
  <c r="AZ193" i="11" s="1"/>
  <c r="AB185" i="11"/>
  <c r="AX185" i="11" s="1"/>
  <c r="X185" i="11"/>
  <c r="AW185" i="11" s="1"/>
  <c r="AX43" i="10"/>
  <c r="Q44" i="11"/>
  <c r="AX65" i="10"/>
  <c r="BS65" i="10" s="1"/>
  <c r="Q66" i="11"/>
  <c r="AX192" i="10"/>
  <c r="Q196" i="11"/>
  <c r="AB123" i="11"/>
  <c r="AX123" i="11" s="1"/>
  <c r="X123" i="11"/>
  <c r="AB48" i="11"/>
  <c r="AX48" i="11" s="1"/>
  <c r="X48" i="11"/>
  <c r="AW48" i="11" s="1"/>
  <c r="AX158" i="10"/>
  <c r="BS158" i="10" s="1"/>
  <c r="AB251" i="11"/>
  <c r="AX251" i="11" s="1"/>
  <c r="X251" i="11"/>
  <c r="AB12" i="11"/>
  <c r="AX12" i="11" s="1"/>
  <c r="X12" i="11"/>
  <c r="AB217" i="11"/>
  <c r="AX217" i="11" s="1"/>
  <c r="X217" i="11"/>
  <c r="AW217" i="11" s="1"/>
  <c r="AB139" i="11"/>
  <c r="AX139" i="11" s="1"/>
  <c r="X139" i="11"/>
  <c r="AW139" i="11" s="1"/>
  <c r="AB97" i="11"/>
  <c r="X97" i="11"/>
  <c r="AW97" i="11" s="1"/>
  <c r="AB9" i="11"/>
  <c r="AX9" i="11" s="1"/>
  <c r="X9" i="11"/>
  <c r="AB163" i="11"/>
  <c r="AX163" i="11" s="1"/>
  <c r="X163" i="11"/>
  <c r="AE163" i="11" s="1"/>
  <c r="AZ163" i="11" s="1"/>
  <c r="AB236" i="11"/>
  <c r="AX236" i="11" s="1"/>
  <c r="X236" i="11"/>
  <c r="AW236" i="11" s="1"/>
  <c r="AB145" i="11"/>
  <c r="AX145" i="11" s="1"/>
  <c r="X145" i="11"/>
  <c r="AW145" i="11" s="1"/>
  <c r="AB161" i="11"/>
  <c r="AX161" i="11" s="1"/>
  <c r="X161" i="11"/>
  <c r="AW161" i="11" s="1"/>
  <c r="X258" i="11"/>
  <c r="AE258" i="11" s="1"/>
  <c r="AZ258" i="11" s="1"/>
  <c r="AB252" i="11"/>
  <c r="AX252" i="11" s="1"/>
  <c r="X252" i="11"/>
  <c r="AB255" i="11"/>
  <c r="AX255" i="11" s="1"/>
  <c r="X255" i="11"/>
  <c r="AE255" i="11" s="1"/>
  <c r="AB13" i="11"/>
  <c r="AX13" i="11" s="1"/>
  <c r="X13" i="11"/>
  <c r="AE13" i="11" s="1"/>
  <c r="AZ13" i="11" s="1"/>
  <c r="AB87" i="11"/>
  <c r="AX87" i="11" s="1"/>
  <c r="X87" i="11"/>
  <c r="AW87" i="11" s="1"/>
  <c r="AB103" i="11"/>
  <c r="AX103" i="11" s="1"/>
  <c r="X103" i="11"/>
  <c r="Q37" i="11"/>
  <c r="AB164" i="11"/>
  <c r="AX164" i="11" s="1"/>
  <c r="X164" i="11"/>
  <c r="AB101" i="11"/>
  <c r="AX101" i="11" s="1"/>
  <c r="X101" i="11"/>
  <c r="AE101" i="11" s="1"/>
  <c r="AZ101" i="11" s="1"/>
  <c r="AX68" i="10"/>
  <c r="Q69" i="11"/>
  <c r="AB42" i="11"/>
  <c r="AX42" i="11" s="1"/>
  <c r="X42" i="11"/>
  <c r="AB183" i="11"/>
  <c r="X183" i="11"/>
  <c r="AB181" i="11"/>
  <c r="X181" i="11"/>
  <c r="AE181" i="11" s="1"/>
  <c r="AZ181" i="11" s="1"/>
  <c r="AB167" i="11"/>
  <c r="AX167" i="11" s="1"/>
  <c r="X167" i="11"/>
  <c r="AB61" i="11"/>
  <c r="AX61" i="11" s="1"/>
  <c r="X61" i="11"/>
  <c r="AB124" i="11"/>
  <c r="AX124" i="11" s="1"/>
  <c r="X124" i="11"/>
  <c r="AW124" i="11" s="1"/>
  <c r="AX81" i="10"/>
  <c r="Q83" i="11"/>
  <c r="AD209" i="11"/>
  <c r="AY209" i="11" s="1"/>
  <c r="AW111" i="11"/>
  <c r="AX129" i="10"/>
  <c r="Q130" i="11"/>
  <c r="AX104" i="10"/>
  <c r="X60" i="11"/>
  <c r="AW60" i="11" s="1"/>
  <c r="AX273" i="10"/>
  <c r="Q274" i="11"/>
  <c r="AX57" i="10"/>
  <c r="AX245" i="10"/>
  <c r="Q246" i="11"/>
  <c r="AX207" i="10"/>
  <c r="BS207" i="10" s="1"/>
  <c r="AB29" i="11"/>
  <c r="X29" i="11"/>
  <c r="AW29" i="11" s="1"/>
  <c r="AB162" i="11"/>
  <c r="AX162" i="11" s="1"/>
  <c r="X162" i="11"/>
  <c r="AW162" i="11" s="1"/>
  <c r="AB169" i="11"/>
  <c r="X169" i="11"/>
  <c r="AW169" i="11" s="1"/>
  <c r="AB135" i="11"/>
  <c r="AX135" i="11" s="1"/>
  <c r="X135" i="11"/>
  <c r="AB22" i="11"/>
  <c r="AX22" i="11" s="1"/>
  <c r="X22" i="11"/>
  <c r="AE22" i="11" s="1"/>
  <c r="AZ22" i="11" s="1"/>
  <c r="AB173" i="11"/>
  <c r="AX173" i="11" s="1"/>
  <c r="X173" i="11"/>
  <c r="AW173" i="11" s="1"/>
  <c r="AB260" i="11"/>
  <c r="AX260" i="11" s="1"/>
  <c r="X260" i="11"/>
  <c r="AE260" i="11" s="1"/>
  <c r="AB7" i="11"/>
  <c r="AX7" i="11" s="1"/>
  <c r="X7" i="11"/>
  <c r="AW7" i="11" s="1"/>
  <c r="AB171" i="11"/>
  <c r="AX171" i="11" s="1"/>
  <c r="X171" i="11"/>
  <c r="AB155" i="11"/>
  <c r="AX155" i="11" s="1"/>
  <c r="X155" i="11"/>
  <c r="AW155" i="11" s="1"/>
  <c r="AB210" i="11"/>
  <c r="AX210" i="11" s="1"/>
  <c r="X210" i="11"/>
  <c r="AB27" i="11"/>
  <c r="AX27" i="11" s="1"/>
  <c r="X27" i="11"/>
  <c r="AW27" i="11" s="1"/>
  <c r="AB218" i="11"/>
  <c r="AX218" i="11" s="1"/>
  <c r="X218" i="11"/>
  <c r="Q117" i="11"/>
  <c r="Q51" i="11"/>
  <c r="AB237" i="11"/>
  <c r="X237" i="11"/>
  <c r="AB113" i="11"/>
  <c r="AX113" i="11" s="1"/>
  <c r="X113" i="11"/>
  <c r="AE113" i="11" s="1"/>
  <c r="AZ113" i="11" s="1"/>
  <c r="AX160" i="10"/>
  <c r="AS219" i="10"/>
  <c r="AR59" i="10"/>
  <c r="AX31" i="10"/>
  <c r="AV59" i="10"/>
  <c r="AS117" i="10"/>
  <c r="AW176" i="10"/>
  <c r="AW117" i="10"/>
  <c r="AM242" i="10"/>
  <c r="AM107" i="10" s="1"/>
  <c r="W30" i="10"/>
  <c r="W74" i="10"/>
  <c r="AR205" i="10"/>
  <c r="AR246" i="10" s="1"/>
  <c r="AR34" i="10" s="1"/>
  <c r="AR37" i="10" s="1"/>
  <c r="AR257" i="10" s="1"/>
  <c r="W159" i="10"/>
  <c r="W205" i="10"/>
  <c r="W246" i="10" s="1"/>
  <c r="W34" i="10" s="1"/>
  <c r="W37" i="10" s="1"/>
  <c r="W257" i="10" s="1"/>
  <c r="AM88" i="10"/>
  <c r="AM93" i="10"/>
  <c r="V159" i="10"/>
  <c r="V205" i="10" s="1"/>
  <c r="V246" i="10" s="1"/>
  <c r="V34" i="10" s="1"/>
  <c r="V37" i="10" s="1"/>
  <c r="V257" i="10" s="1"/>
  <c r="AR274" i="10"/>
  <c r="X250" i="10"/>
  <c r="X51" i="10"/>
  <c r="AI51" i="10"/>
  <c r="V44" i="10"/>
  <c r="V54" i="10" s="1"/>
  <c r="V254" i="10" s="1"/>
  <c r="V41" i="10" s="1"/>
  <c r="V196" i="10" s="1"/>
  <c r="V10" i="10" s="1"/>
  <c r="V26" i="10" s="1"/>
  <c r="AQ242" i="10"/>
  <c r="AQ107" i="10" s="1"/>
  <c r="AN250" i="10"/>
  <c r="AP51" i="10"/>
  <c r="AJ51" i="10"/>
  <c r="AL242" i="10"/>
  <c r="AL107" i="10" s="1"/>
  <c r="AW83" i="10"/>
  <c r="Y250" i="10"/>
  <c r="AH242" i="10"/>
  <c r="AH107" i="10" s="1"/>
  <c r="AO242" i="10"/>
  <c r="AO107" i="10" s="1"/>
  <c r="AF79" i="10"/>
  <c r="AH51" i="10"/>
  <c r="AO51" i="10"/>
  <c r="AS212" i="10"/>
  <c r="AW219" i="10"/>
  <c r="AR159" i="10"/>
  <c r="AV122" i="10"/>
  <c r="AX118" i="10"/>
  <c r="AR130" i="10"/>
  <c r="AR44" i="10"/>
  <c r="AX7" i="10"/>
  <c r="AV165" i="10"/>
  <c r="AX263" i="10"/>
  <c r="AS176" i="10"/>
  <c r="AX275" i="10"/>
  <c r="AV278" i="10"/>
  <c r="AW212" i="10"/>
  <c r="AV270" i="10"/>
  <c r="AX268" i="10"/>
  <c r="AR54" i="10"/>
  <c r="AR254" i="10" s="1"/>
  <c r="AR41" i="10" s="1"/>
  <c r="AR196" i="10" s="1"/>
  <c r="AR10" i="10" s="1"/>
  <c r="AR26" i="10" s="1"/>
  <c r="AX11" i="10"/>
  <c r="AV14" i="10"/>
  <c r="AX70" i="10"/>
  <c r="AX258" i="10"/>
  <c r="AX228" i="10"/>
  <c r="AV234" i="10"/>
  <c r="AR133" i="10"/>
  <c r="AS264" i="10"/>
  <c r="AV117" i="10"/>
  <c r="AX113" i="10"/>
  <c r="AX243" i="10"/>
  <c r="AX80" i="10"/>
  <c r="AX201" i="10"/>
  <c r="BS201" i="10" s="1"/>
  <c r="AV130" i="10"/>
  <c r="AX128" i="10"/>
  <c r="AV44" i="10"/>
  <c r="AV54" i="10" s="1"/>
  <c r="AV254" i="10" s="1"/>
  <c r="AV41" i="10" s="1"/>
  <c r="AX247" i="10"/>
  <c r="AX84" i="10"/>
  <c r="AX45" i="10"/>
  <c r="AS278" i="10"/>
  <c r="AX63" i="10"/>
  <c r="AR270" i="10"/>
  <c r="AX52" i="10"/>
  <c r="AX103" i="10"/>
  <c r="AX235" i="10"/>
  <c r="AX188" i="10"/>
  <c r="AR69" i="10"/>
  <c r="AX55" i="10"/>
  <c r="AW59" i="10"/>
  <c r="AR102" i="10"/>
  <c r="AW137" i="10"/>
  <c r="AW140" i="10" s="1"/>
  <c r="AS137" i="10"/>
  <c r="AS140" i="10" s="1"/>
  <c r="AX141" i="10"/>
  <c r="AV146" i="10"/>
  <c r="AX166" i="10"/>
  <c r="AV176" i="10"/>
  <c r="AX255" i="10"/>
  <c r="AR112" i="10"/>
  <c r="AW278" i="10"/>
  <c r="AX177" i="10"/>
  <c r="AV212" i="10"/>
  <c r="AX206" i="10"/>
  <c r="AS227" i="10"/>
  <c r="AR17" i="10"/>
  <c r="AW17" i="10"/>
  <c r="AS17" i="10"/>
  <c r="AR127" i="10"/>
  <c r="AR261" i="10" s="1"/>
  <c r="AR62" i="10"/>
  <c r="AR83" i="10" s="1"/>
  <c r="AS159" i="10"/>
  <c r="AX24" i="10"/>
  <c r="AR212" i="10"/>
  <c r="AW44" i="10"/>
  <c r="AW54" i="10" s="1"/>
  <c r="AW254" i="10" s="1"/>
  <c r="AW41" i="10" s="1"/>
  <c r="AW196" i="10" s="1"/>
  <c r="AW10" i="10" s="1"/>
  <c r="AW26" i="10" s="1"/>
  <c r="AS44" i="10"/>
  <c r="AS54" i="10" s="1"/>
  <c r="AS254" i="10" s="1"/>
  <c r="AS41" i="10" s="1"/>
  <c r="AS196" i="10" s="1"/>
  <c r="AS10" i="10" s="1"/>
  <c r="AS26" i="10" s="1"/>
  <c r="AX220" i="10"/>
  <c r="AW227" i="10"/>
  <c r="AX251" i="10"/>
  <c r="AX197" i="10"/>
  <c r="AV200" i="10"/>
  <c r="AX18" i="10"/>
  <c r="AV20" i="10"/>
  <c r="AV69" i="10"/>
  <c r="AX67" i="10"/>
  <c r="AX271" i="10"/>
  <c r="BS271" i="10" s="1"/>
  <c r="AV274" i="10"/>
  <c r="AX153" i="10"/>
  <c r="AV137" i="10"/>
  <c r="AX32" i="10"/>
  <c r="AR219" i="10"/>
  <c r="AX38" i="10"/>
  <c r="AR234" i="10"/>
  <c r="AV264" i="10"/>
  <c r="AR264" i="10"/>
  <c r="AV152" i="10"/>
  <c r="AX27" i="10"/>
  <c r="AX265" i="10"/>
  <c r="AV267" i="10"/>
  <c r="AX138" i="10"/>
  <c r="AX75" i="10"/>
  <c r="AX157" i="11"/>
  <c r="AW241" i="11"/>
  <c r="AC198" i="11"/>
  <c r="AE230" i="11"/>
  <c r="AZ230" i="11" s="1"/>
  <c r="AC209" i="11"/>
  <c r="AE222" i="11"/>
  <c r="AZ222" i="11" s="1"/>
  <c r="AJ270" i="11"/>
  <c r="AW25" i="11"/>
  <c r="AE25" i="11"/>
  <c r="AZ25" i="11" s="1"/>
  <c r="AE220" i="11"/>
  <c r="AZ220" i="11" s="1"/>
  <c r="Q250" i="11"/>
  <c r="AE180" i="11"/>
  <c r="AZ180" i="11" s="1"/>
  <c r="AD46" i="11"/>
  <c r="AY46" i="11" s="1"/>
  <c r="AD241" i="11"/>
  <c r="AY241" i="11" s="1"/>
  <c r="Q146" i="11"/>
  <c r="AC46" i="11"/>
  <c r="Q285" i="11"/>
  <c r="AS268" i="11"/>
  <c r="AU268" i="11" s="1"/>
  <c r="AJ30" i="11"/>
  <c r="AJ23" i="11"/>
  <c r="AK278" i="11"/>
  <c r="W147" i="10"/>
  <c r="AA147" i="10"/>
  <c r="Q187" i="11"/>
  <c r="Q62" i="11"/>
  <c r="AK133" i="11"/>
  <c r="AD230" i="11"/>
  <c r="AY230" i="11" s="1"/>
  <c r="AT276" i="11"/>
  <c r="BD276" i="11" s="1"/>
  <c r="BD278" i="11" s="1"/>
  <c r="AJ26" i="11"/>
  <c r="AJ257" i="11"/>
  <c r="AK17" i="11"/>
  <c r="Q284" i="11"/>
  <c r="AK270" i="11"/>
  <c r="Q140" i="11"/>
  <c r="AJ54" i="11"/>
  <c r="Q47" i="11"/>
  <c r="AS29" i="11"/>
  <c r="AS30" i="11" s="1"/>
  <c r="AJ69" i="11"/>
  <c r="AT131" i="11"/>
  <c r="BD131" i="11" s="1"/>
  <c r="BD133" i="11" s="1"/>
  <c r="AS108" i="11"/>
  <c r="AS284" i="11" s="1"/>
  <c r="AJ284" i="11"/>
  <c r="AC230" i="11"/>
  <c r="BB134" i="11"/>
  <c r="AC33" i="11"/>
  <c r="BB57" i="11"/>
  <c r="AC98" i="11"/>
  <c r="AX253" i="11"/>
  <c r="AD143" i="11"/>
  <c r="AY143" i="11" s="1"/>
  <c r="Q23" i="11"/>
  <c r="AE108" i="10"/>
  <c r="AT269" i="11"/>
  <c r="BD269" i="11" s="1"/>
  <c r="BB269" i="11" s="1"/>
  <c r="AE266" i="10"/>
  <c r="AE166" i="10"/>
  <c r="AT211" i="11"/>
  <c r="BD211" i="11" s="1"/>
  <c r="AE211" i="10"/>
  <c r="AE230" i="10"/>
  <c r="AT230" i="11"/>
  <c r="BD230" i="11" s="1"/>
  <c r="BB230" i="11" s="1"/>
  <c r="AE9" i="10"/>
  <c r="AS67" i="11"/>
  <c r="AS69" i="11" s="1"/>
  <c r="AE110" i="10"/>
  <c r="AS99" i="11"/>
  <c r="BC99" i="11" s="1"/>
  <c r="BB99" i="11" s="1"/>
  <c r="AE78" i="10"/>
  <c r="AE215" i="10"/>
  <c r="AE195" i="10"/>
  <c r="AE157" i="10"/>
  <c r="BB64" i="11"/>
  <c r="AE43" i="10"/>
  <c r="AT43" i="11"/>
  <c r="BD43" i="11" s="1"/>
  <c r="BD44" i="11" s="1"/>
  <c r="AD111" i="11"/>
  <c r="AY111" i="11" s="1"/>
  <c r="AE50" i="10"/>
  <c r="AJ290" i="11"/>
  <c r="AE169" i="10"/>
  <c r="AE144" i="10"/>
  <c r="AE129" i="10"/>
  <c r="AE130" i="10" s="1"/>
  <c r="BB97" i="11"/>
  <c r="AE92" i="10"/>
  <c r="AS92" i="11"/>
  <c r="BC92" i="11" s="1"/>
  <c r="BB92" i="11" s="1"/>
  <c r="AE162" i="10"/>
  <c r="AT162" i="11"/>
  <c r="BD162" i="11" s="1"/>
  <c r="BD165" i="11" s="1"/>
  <c r="AD220" i="11"/>
  <c r="AY220" i="11" s="1"/>
  <c r="BB175" i="11"/>
  <c r="AX91" i="11"/>
  <c r="AE89" i="10"/>
  <c r="AE258" i="10"/>
  <c r="AT258" i="11"/>
  <c r="AD33" i="11"/>
  <c r="AY33" i="11" s="1"/>
  <c r="AD253" i="11"/>
  <c r="AY253" i="11" s="1"/>
  <c r="Q238" i="11"/>
  <c r="AE118" i="11"/>
  <c r="AZ118" i="11" s="1"/>
  <c r="AT26" i="11"/>
  <c r="AC143" i="11"/>
  <c r="AE56" i="11"/>
  <c r="AZ56" i="11" s="1"/>
  <c r="AC220" i="11"/>
  <c r="AC111" i="11"/>
  <c r="AW58" i="11"/>
  <c r="AU126" i="11"/>
  <c r="BB206" i="11"/>
  <c r="BB71" i="11"/>
  <c r="AX98" i="11"/>
  <c r="AE272" i="11"/>
  <c r="AZ272" i="11" s="1"/>
  <c r="AU25" i="11"/>
  <c r="AT257" i="11"/>
  <c r="BB191" i="11"/>
  <c r="AX77" i="11"/>
  <c r="BB25" i="11"/>
  <c r="AE82" i="11"/>
  <c r="AZ82" i="11" s="1"/>
  <c r="AC241" i="11"/>
  <c r="AC82" i="11"/>
  <c r="AU95" i="11"/>
  <c r="AS26" i="11"/>
  <c r="Q79" i="11"/>
  <c r="AD82" i="11"/>
  <c r="AY82" i="11" s="1"/>
  <c r="AJ264" i="11"/>
  <c r="Z296" i="11"/>
  <c r="Q20" i="11"/>
  <c r="AK107" i="11"/>
  <c r="BB33" i="11"/>
  <c r="AW98" i="11"/>
  <c r="AW170" i="11"/>
  <c r="AJ74" i="11"/>
  <c r="AJ261" i="11"/>
  <c r="Q267" i="11"/>
  <c r="AK130" i="11"/>
  <c r="AT37" i="11"/>
  <c r="BB132" i="11"/>
  <c r="BD37" i="11"/>
  <c r="AT20" i="11"/>
  <c r="BB161" i="11"/>
  <c r="AK37" i="11"/>
  <c r="BB263" i="11"/>
  <c r="BB237" i="11"/>
  <c r="Q127" i="11"/>
  <c r="AC211" i="11"/>
  <c r="Q34" i="11"/>
  <c r="Q137" i="11"/>
  <c r="Q26" i="11"/>
  <c r="Q14" i="11"/>
  <c r="Q122" i="11"/>
  <c r="AS153" i="11"/>
  <c r="AS292" i="11" s="1"/>
  <c r="AJ292" i="11"/>
  <c r="AE116" i="10"/>
  <c r="BC111" i="11"/>
  <c r="BB111" i="11" s="1"/>
  <c r="AU111" i="11"/>
  <c r="AJ219" i="11"/>
  <c r="AS213" i="11"/>
  <c r="BC213" i="11" s="1"/>
  <c r="AS19" i="11"/>
  <c r="AS20" i="11" s="1"/>
  <c r="AJ20" i="11"/>
  <c r="AW276" i="11"/>
  <c r="AE276" i="11"/>
  <c r="AZ276" i="11" s="1"/>
  <c r="AX86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AE275" i="10"/>
  <c r="Q254" i="11"/>
  <c r="AD276" i="11"/>
  <c r="AY276" i="11" s="1"/>
  <c r="AD118" i="11"/>
  <c r="AY118" i="11" s="1"/>
  <c r="BD13" i="11"/>
  <c r="BB13" i="11" s="1"/>
  <c r="AU13" i="11"/>
  <c r="Q165" i="11"/>
  <c r="AS157" i="11"/>
  <c r="AJ296" i="11"/>
  <c r="AE138" i="10"/>
  <c r="AE164" i="10"/>
  <c r="AE100" i="10"/>
  <c r="BB178" i="11"/>
  <c r="AE252" i="10"/>
  <c r="AE185" i="10"/>
  <c r="AE237" i="10"/>
  <c r="AE243" i="10"/>
  <c r="AE126" i="10"/>
  <c r="AE72" i="10"/>
  <c r="AE207" i="10"/>
  <c r="AE15" i="10"/>
  <c r="AE17" i="10" s="1"/>
  <c r="AK26" i="11"/>
  <c r="AE224" i="11"/>
  <c r="AD98" i="11"/>
  <c r="AY98" i="11" s="1"/>
  <c r="BB144" i="11"/>
  <c r="BD59" i="11"/>
  <c r="BB232" i="11"/>
  <c r="BC26" i="11"/>
  <c r="BB156" i="11"/>
  <c r="BB266" i="11"/>
  <c r="AE172" i="10"/>
  <c r="AU144" i="11"/>
  <c r="AU232" i="11"/>
  <c r="AU119" i="11"/>
  <c r="AU156" i="11"/>
  <c r="BB256" i="11"/>
  <c r="H283" i="11"/>
  <c r="AT17" i="11"/>
  <c r="AU237" i="11"/>
  <c r="BB15" i="11"/>
  <c r="AU256" i="11"/>
  <c r="AS264" i="11"/>
  <c r="AU191" i="11"/>
  <c r="AU72" i="11"/>
  <c r="BB164" i="11"/>
  <c r="BC264" i="11"/>
  <c r="BB129" i="11"/>
  <c r="AU15" i="11"/>
  <c r="AU185" i="11"/>
  <c r="BB209" i="11"/>
  <c r="BB118" i="11"/>
  <c r="BB228" i="11"/>
  <c r="BB55" i="11"/>
  <c r="BB241" i="11"/>
  <c r="BB76" i="11"/>
  <c r="AS261" i="11"/>
  <c r="BB251" i="11"/>
  <c r="BB68" i="11"/>
  <c r="AU71" i="11"/>
  <c r="AU233" i="11"/>
  <c r="BB72" i="11"/>
  <c r="BB113" i="11"/>
  <c r="BB252" i="11"/>
  <c r="BD20" i="11"/>
  <c r="BB275" i="11"/>
  <c r="BB245" i="11"/>
  <c r="AU64" i="11"/>
  <c r="AU164" i="11"/>
  <c r="AU161" i="11"/>
  <c r="AU175" i="11"/>
  <c r="BB155" i="11"/>
  <c r="AU129" i="11"/>
  <c r="AU68" i="11"/>
  <c r="AU170" i="11"/>
  <c r="AU199" i="11"/>
  <c r="AS117" i="11"/>
  <c r="AU178" i="11"/>
  <c r="BB272" i="11"/>
  <c r="BB65" i="11"/>
  <c r="BB214" i="11"/>
  <c r="AU135" i="11"/>
  <c r="BB170" i="11"/>
  <c r="AU252" i="11"/>
  <c r="AU194" i="11"/>
  <c r="BB125" i="11"/>
  <c r="BB185" i="11"/>
  <c r="AT127" i="11"/>
  <c r="AE203" i="10"/>
  <c r="AE46" i="10"/>
  <c r="AU76" i="11"/>
  <c r="AS59" i="11"/>
  <c r="AS66" i="11"/>
  <c r="AU97" i="11"/>
  <c r="AE241" i="10"/>
  <c r="AU226" i="11"/>
  <c r="AK79" i="11"/>
  <c r="AE94" i="10"/>
  <c r="AE232" i="10"/>
  <c r="AE61" i="10"/>
  <c r="AU89" i="11"/>
  <c r="AE193" i="10"/>
  <c r="AE8" i="10"/>
  <c r="AK127" i="11"/>
  <c r="AK264" i="11"/>
  <c r="BB199" i="11"/>
  <c r="AE53" i="10"/>
  <c r="BB198" i="11"/>
  <c r="AE271" i="10"/>
  <c r="AE132" i="10"/>
  <c r="BB194" i="11"/>
  <c r="AE101" i="10"/>
  <c r="AS274" i="11"/>
  <c r="AJ137" i="11"/>
  <c r="AU263" i="11"/>
  <c r="AU81" i="11"/>
  <c r="AE82" i="10"/>
  <c r="AJ37" i="11"/>
  <c r="AJ14" i="11"/>
  <c r="AJ107" i="11"/>
  <c r="AE57" i="10"/>
  <c r="AU65" i="11"/>
  <c r="AB94" i="10"/>
  <c r="AU241" i="11"/>
  <c r="AK238" i="11"/>
  <c r="AJ117" i="11"/>
  <c r="AU214" i="11"/>
  <c r="AE156" i="10"/>
  <c r="AK298" i="11"/>
  <c r="AU118" i="11"/>
  <c r="AU203" i="11"/>
  <c r="AE269" i="10"/>
  <c r="AE85" i="10"/>
  <c r="AT262" i="11"/>
  <c r="AK137" i="11"/>
  <c r="AE38" i="10"/>
  <c r="AE48" i="10"/>
  <c r="AU155" i="11"/>
  <c r="AE163" i="10"/>
  <c r="AE154" i="10"/>
  <c r="BB49" i="11"/>
  <c r="AE131" i="10"/>
  <c r="AE22" i="10"/>
  <c r="AE125" i="10"/>
  <c r="AE173" i="10"/>
  <c r="AE204" i="10"/>
  <c r="AE75" i="10"/>
  <c r="AE71" i="10"/>
  <c r="AE12" i="10"/>
  <c r="BB233" i="11"/>
  <c r="AS83" i="11"/>
  <c r="BB95" i="11"/>
  <c r="AU275" i="11"/>
  <c r="AE142" i="10"/>
  <c r="AU221" i="11"/>
  <c r="BC66" i="11"/>
  <c r="AJ10" i="11"/>
  <c r="AU209" i="11"/>
  <c r="AJ274" i="11"/>
  <c r="AU57" i="11"/>
  <c r="AU104" i="11"/>
  <c r="AJ238" i="11"/>
  <c r="AJ83" i="11"/>
  <c r="AK74" i="11"/>
  <c r="AU132" i="11"/>
  <c r="AK200" i="11"/>
  <c r="AT59" i="11"/>
  <c r="AE155" i="10"/>
  <c r="AE198" i="10"/>
  <c r="AE106" i="10"/>
  <c r="BB126" i="11"/>
  <c r="AK59" i="11"/>
  <c r="AK296" i="11"/>
  <c r="AE120" i="10"/>
  <c r="AE167" i="10"/>
  <c r="AE229" i="10"/>
  <c r="AE135" i="10"/>
  <c r="AE249" i="10"/>
  <c r="BB181" i="11"/>
  <c r="AE223" i="10"/>
  <c r="BB204" i="11"/>
  <c r="AE27" i="10"/>
  <c r="AE45" i="10"/>
  <c r="AU55" i="11"/>
  <c r="AU272" i="11"/>
  <c r="AU245" i="11"/>
  <c r="AU206" i="11"/>
  <c r="AJ205" i="11"/>
  <c r="AU134" i="11"/>
  <c r="AJ66" i="11"/>
  <c r="AU251" i="11"/>
  <c r="AE233" i="10"/>
  <c r="AU181" i="11"/>
  <c r="AK20" i="11"/>
  <c r="AE208" i="10"/>
  <c r="AK93" i="11"/>
  <c r="AK242" i="11"/>
  <c r="AU125" i="11"/>
  <c r="AU204" i="11"/>
  <c r="AK257" i="11"/>
  <c r="AE240" i="10"/>
  <c r="AU115" i="11"/>
  <c r="AT254" i="11"/>
  <c r="BB158" i="11"/>
  <c r="BC197" i="11"/>
  <c r="AU197" i="11"/>
  <c r="AS200" i="11"/>
  <c r="BD189" i="11"/>
  <c r="BB189" i="11" s="1"/>
  <c r="AU189" i="11"/>
  <c r="AS148" i="11"/>
  <c r="AS152" i="11" s="1"/>
  <c r="AJ152" i="11"/>
  <c r="BD114" i="11"/>
  <c r="BB114" i="11" s="1"/>
  <c r="AT117" i="11"/>
  <c r="AT31" i="11"/>
  <c r="AK34" i="11"/>
  <c r="AT63" i="11"/>
  <c r="AK66" i="11"/>
  <c r="BC43" i="11"/>
  <c r="AS128" i="11"/>
  <c r="BC128" i="11" s="1"/>
  <c r="AJ130" i="11"/>
  <c r="BD115" i="11"/>
  <c r="BB115" i="11" s="1"/>
  <c r="AE276" i="10"/>
  <c r="AU49" i="11"/>
  <c r="AJ88" i="11"/>
  <c r="AJ200" i="11"/>
  <c r="AK246" i="11"/>
  <c r="BC86" i="11"/>
  <c r="AU86" i="11"/>
  <c r="BD253" i="11"/>
  <c r="BD254" i="11" s="1"/>
  <c r="AS61" i="11"/>
  <c r="BC61" i="11" s="1"/>
  <c r="AJ62" i="11"/>
  <c r="BC135" i="11"/>
  <c r="BB135" i="11" s="1"/>
  <c r="AS137" i="11"/>
  <c r="BC171" i="11"/>
  <c r="BB171" i="11" s="1"/>
  <c r="AU171" i="11"/>
  <c r="BC39" i="11"/>
  <c r="BB39" i="11" s="1"/>
  <c r="AU39" i="11"/>
  <c r="AS124" i="11"/>
  <c r="AJ291" i="11"/>
  <c r="AS162" i="11"/>
  <c r="AJ165" i="11"/>
  <c r="AS239" i="11"/>
  <c r="AJ242" i="11"/>
  <c r="AS77" i="11"/>
  <c r="AJ79" i="11"/>
  <c r="AS143" i="11"/>
  <c r="AJ146" i="11"/>
  <c r="BC174" i="11"/>
  <c r="BB174" i="11" s="1"/>
  <c r="AU174" i="11"/>
  <c r="BC216" i="11"/>
  <c r="BC11" i="11"/>
  <c r="AS14" i="11"/>
  <c r="AS42" i="11"/>
  <c r="AU42" i="11" s="1"/>
  <c r="AJ44" i="11"/>
  <c r="AS90" i="11"/>
  <c r="AS166" i="11"/>
  <c r="AS176" i="11" s="1"/>
  <c r="AJ176" i="11"/>
  <c r="BD157" i="11"/>
  <c r="BD296" i="11" s="1"/>
  <c r="AT296" i="11"/>
  <c r="BC223" i="11"/>
  <c r="BB223" i="11" s="1"/>
  <c r="AU223" i="11"/>
  <c r="AS243" i="11"/>
  <c r="AJ246" i="11"/>
  <c r="AS180" i="11"/>
  <c r="AS187" i="11" s="1"/>
  <c r="AJ187" i="11"/>
  <c r="AS121" i="11"/>
  <c r="AJ122" i="11"/>
  <c r="BC248" i="11"/>
  <c r="BB248" i="11" s="1"/>
  <c r="AU248" i="11"/>
  <c r="AS139" i="11"/>
  <c r="AJ140" i="11"/>
  <c r="BC277" i="11"/>
  <c r="BB277" i="11" s="1"/>
  <c r="AU277" i="11"/>
  <c r="AE87" i="10"/>
  <c r="BB160" i="11"/>
  <c r="BD217" i="11"/>
  <c r="BB217" i="11" s="1"/>
  <c r="AU217" i="11"/>
  <c r="AS40" i="11"/>
  <c r="AU40" i="11" s="1"/>
  <c r="AU160" i="11"/>
  <c r="AK254" i="11"/>
  <c r="AT188" i="11"/>
  <c r="AK196" i="11"/>
  <c r="AT120" i="11"/>
  <c r="AU120" i="11" s="1"/>
  <c r="AK122" i="11"/>
  <c r="AK112" i="11"/>
  <c r="AK285" i="11"/>
  <c r="AT108" i="11"/>
  <c r="AT169" i="11"/>
  <c r="AT52" i="11"/>
  <c r="AU52" i="11" s="1"/>
  <c r="AK54" i="11"/>
  <c r="AT167" i="11"/>
  <c r="AK176" i="11"/>
  <c r="BD197" i="11"/>
  <c r="BD200" i="11" s="1"/>
  <c r="AT200" i="11"/>
  <c r="BD229" i="11"/>
  <c r="BB229" i="11" s="1"/>
  <c r="AU229" i="11"/>
  <c r="AT265" i="11"/>
  <c r="BD265" i="11" s="1"/>
  <c r="BD267" i="11" s="1"/>
  <c r="AK267" i="11"/>
  <c r="BD179" i="11"/>
  <c r="BD104" i="11"/>
  <c r="AT107" i="11"/>
  <c r="BD78" i="11"/>
  <c r="AU78" i="11"/>
  <c r="AT79" i="11"/>
  <c r="BD239" i="11"/>
  <c r="BD242" i="11" s="1"/>
  <c r="AT242" i="11"/>
  <c r="BD70" i="11"/>
  <c r="AT74" i="11"/>
  <c r="AT154" i="11"/>
  <c r="AT159" i="11" s="1"/>
  <c r="AK159" i="11"/>
  <c r="AK292" i="11"/>
  <c r="AT184" i="11"/>
  <c r="AT187" i="11" s="1"/>
  <c r="AT216" i="11"/>
  <c r="BD216" i="11" s="1"/>
  <c r="AK219" i="11"/>
  <c r="AT249" i="11"/>
  <c r="AU249" i="11" s="1"/>
  <c r="AK250" i="11"/>
  <c r="AS16" i="11"/>
  <c r="AJ17" i="11"/>
  <c r="BC150" i="11"/>
  <c r="BB150" i="11" s="1"/>
  <c r="AU150" i="11"/>
  <c r="AS253" i="11"/>
  <c r="AJ254" i="11"/>
  <c r="BC192" i="11"/>
  <c r="BB192" i="11" s="1"/>
  <c r="AU192" i="11"/>
  <c r="BC224" i="11"/>
  <c r="AS276" i="11"/>
  <c r="AJ278" i="11"/>
  <c r="AJ297" i="11"/>
  <c r="BC244" i="11"/>
  <c r="AU244" i="11"/>
  <c r="AT67" i="11"/>
  <c r="AK69" i="11"/>
  <c r="BD259" i="11"/>
  <c r="BB259" i="11" s="1"/>
  <c r="AU259" i="11"/>
  <c r="AE114" i="10"/>
  <c r="AE178" i="10"/>
  <c r="BC210" i="11"/>
  <c r="AT82" i="11"/>
  <c r="AK299" i="11"/>
  <c r="AK83" i="11"/>
  <c r="AT201" i="11"/>
  <c r="AT205" i="11" s="1"/>
  <c r="AK205" i="11"/>
  <c r="BC149" i="11"/>
  <c r="BB149" i="11" s="1"/>
  <c r="AU149" i="11"/>
  <c r="AS208" i="11"/>
  <c r="AJ212" i="11"/>
  <c r="BC167" i="11"/>
  <c r="AS247" i="11"/>
  <c r="AJ250" i="11"/>
  <c r="AJ293" i="11"/>
  <c r="AJ51" i="11"/>
  <c r="AS21" i="11"/>
  <c r="BC21" i="11" s="1"/>
  <c r="AS231" i="11"/>
  <c r="AS234" i="11" s="1"/>
  <c r="AJ234" i="11"/>
  <c r="AS190" i="11"/>
  <c r="AS196" i="11" s="1"/>
  <c r="AJ196" i="11"/>
  <c r="AJ127" i="11"/>
  <c r="BC96" i="11"/>
  <c r="BB96" i="11" s="1"/>
  <c r="AU96" i="11"/>
  <c r="AE118" i="10"/>
  <c r="BC87" i="11"/>
  <c r="BB87" i="11" s="1"/>
  <c r="AU87" i="11"/>
  <c r="BD244" i="11"/>
  <c r="BD246" i="11" s="1"/>
  <c r="AT246" i="11"/>
  <c r="BC27" i="11"/>
  <c r="AJ295" i="11"/>
  <c r="AU114" i="11"/>
  <c r="BD73" i="11"/>
  <c r="BB73" i="11" s="1"/>
  <c r="AU73" i="11"/>
  <c r="AT21" i="11"/>
  <c r="AK23" i="11"/>
  <c r="AT224" i="11"/>
  <c r="AK227" i="11"/>
  <c r="BD106" i="11"/>
  <c r="BB106" i="11" s="1"/>
  <c r="AU106" i="11"/>
  <c r="AT142" i="11"/>
  <c r="AK146" i="11"/>
  <c r="BC249" i="11"/>
  <c r="AS101" i="11"/>
  <c r="BC203" i="11"/>
  <c r="AS205" i="11"/>
  <c r="AT94" i="11"/>
  <c r="AK102" i="11"/>
  <c r="AT9" i="11"/>
  <c r="BD9" i="11" s="1"/>
  <c r="BD10" i="11" s="1"/>
  <c r="AK10" i="11"/>
  <c r="AT48" i="11"/>
  <c r="BD48" i="11" s="1"/>
  <c r="BD51" i="11" s="1"/>
  <c r="AK51" i="11"/>
  <c r="AT84" i="11"/>
  <c r="AK88" i="11"/>
  <c r="BD260" i="11"/>
  <c r="BB260" i="11" s="1"/>
  <c r="AU260" i="11"/>
  <c r="AT210" i="11"/>
  <c r="AK212" i="11"/>
  <c r="AT195" i="11"/>
  <c r="AK297" i="11"/>
  <c r="BD89" i="11"/>
  <c r="BD93" i="11" s="1"/>
  <c r="AT93" i="11"/>
  <c r="BD202" i="11"/>
  <c r="BB202" i="11" s="1"/>
  <c r="AU202" i="11"/>
  <c r="AT271" i="11"/>
  <c r="AK274" i="11"/>
  <c r="AS46" i="11"/>
  <c r="AS47" i="11" s="1"/>
  <c r="AJ47" i="11"/>
  <c r="AE95" i="10"/>
  <c r="AE174" i="10"/>
  <c r="AE192" i="10"/>
  <c r="AS235" i="11"/>
  <c r="BC235" i="11" s="1"/>
  <c r="AE65" i="10"/>
  <c r="AE209" i="10"/>
  <c r="AE90" i="10"/>
  <c r="AE19" i="10"/>
  <c r="AE13" i="10"/>
  <c r="AE143" i="10"/>
  <c r="AE186" i="10"/>
  <c r="AE28" i="10"/>
  <c r="BB177" i="11"/>
  <c r="BD17" i="11"/>
  <c r="AK117" i="11"/>
  <c r="BB81" i="11"/>
  <c r="AK290" i="11"/>
  <c r="AU198" i="11"/>
  <c r="BC215" i="11"/>
  <c r="BB215" i="11" s="1"/>
  <c r="AU215" i="11"/>
  <c r="BC258" i="11"/>
  <c r="BB221" i="11"/>
  <c r="BD128" i="11"/>
  <c r="BD130" i="11" s="1"/>
  <c r="AT130" i="11"/>
  <c r="BC271" i="11"/>
  <c r="AE194" i="10"/>
  <c r="AE259" i="10"/>
  <c r="AE210" i="10"/>
  <c r="AE199" i="10"/>
  <c r="AE64" i="10"/>
  <c r="AS107" i="11"/>
  <c r="AE273" i="10"/>
  <c r="AE58" i="10"/>
  <c r="AE256" i="10"/>
  <c r="AT27" i="11"/>
  <c r="AK30" i="11"/>
  <c r="AK47" i="11"/>
  <c r="AT45" i="11"/>
  <c r="AU45" i="11" s="1"/>
  <c r="BC120" i="11"/>
  <c r="AE224" i="10"/>
  <c r="AE216" i="10"/>
  <c r="AE236" i="10"/>
  <c r="AE121" i="10"/>
  <c r="AE184" i="10"/>
  <c r="AE158" i="10"/>
  <c r="AU33" i="11"/>
  <c r="AU158" i="11"/>
  <c r="BC53" i="11"/>
  <c r="BB53" i="11" s="1"/>
  <c r="AU53" i="11"/>
  <c r="BC173" i="11"/>
  <c r="BB173" i="11" s="1"/>
  <c r="AU173" i="11"/>
  <c r="BC22" i="11"/>
  <c r="BB22" i="11" s="1"/>
  <c r="AU22" i="11"/>
  <c r="BC207" i="11"/>
  <c r="BB207" i="11" s="1"/>
  <c r="AU207" i="11"/>
  <c r="BC8" i="11"/>
  <c r="BB8" i="11" s="1"/>
  <c r="AU8" i="11"/>
  <c r="BC179" i="11"/>
  <c r="AU179" i="11"/>
  <c r="AJ159" i="11"/>
  <c r="AE244" i="10"/>
  <c r="AS88" i="11"/>
  <c r="AE181" i="10"/>
  <c r="AE175" i="10"/>
  <c r="AE277" i="10"/>
  <c r="AE189" i="10"/>
  <c r="AE231" i="10"/>
  <c r="AE86" i="10"/>
  <c r="BC75" i="11"/>
  <c r="AU75" i="11"/>
  <c r="BC236" i="11"/>
  <c r="BB236" i="11" s="1"/>
  <c r="AU236" i="11"/>
  <c r="AT138" i="11"/>
  <c r="AK140" i="11"/>
  <c r="BC240" i="11"/>
  <c r="BB240" i="11" s="1"/>
  <c r="AU240" i="11"/>
  <c r="BB226" i="11"/>
  <c r="BC32" i="11"/>
  <c r="BB32" i="11" s="1"/>
  <c r="AU32" i="11"/>
  <c r="BC218" i="11"/>
  <c r="BB218" i="11" s="1"/>
  <c r="AU218" i="11"/>
  <c r="BC98" i="11"/>
  <c r="BB98" i="11" s="1"/>
  <c r="AU98" i="11"/>
  <c r="BB119" i="11"/>
  <c r="AS131" i="11"/>
  <c r="AJ133" i="11"/>
  <c r="AS265" i="11"/>
  <c r="AJ267" i="11"/>
  <c r="BC151" i="11"/>
  <c r="BB151" i="11" s="1"/>
  <c r="AU151" i="11"/>
  <c r="AE70" i="10"/>
  <c r="BC36" i="11"/>
  <c r="BB36" i="11" s="1"/>
  <c r="AU36" i="11"/>
  <c r="BC141" i="11"/>
  <c r="AU141" i="11"/>
  <c r="BC58" i="11"/>
  <c r="BB58" i="11" s="1"/>
  <c r="AU58" i="11"/>
  <c r="AJ285" i="11"/>
  <c r="AX100" i="11"/>
  <c r="AJ294" i="11"/>
  <c r="AU228" i="11"/>
  <c r="AE134" i="10"/>
  <c r="AE113" i="10"/>
  <c r="AE197" i="10"/>
  <c r="AE265" i="10"/>
  <c r="AE81" i="10"/>
  <c r="BD100" i="11"/>
  <c r="AU100" i="11"/>
  <c r="AE80" i="10"/>
  <c r="BC225" i="11"/>
  <c r="BB225" i="11" s="1"/>
  <c r="AU225" i="11"/>
  <c r="BD24" i="11"/>
  <c r="AU24" i="11"/>
  <c r="BC222" i="11"/>
  <c r="BB222" i="11" s="1"/>
  <c r="AU222" i="11"/>
  <c r="AS38" i="11"/>
  <c r="AJ41" i="11"/>
  <c r="AE84" i="10"/>
  <c r="AU177" i="11"/>
  <c r="AE63" i="10"/>
  <c r="AE24" i="10"/>
  <c r="BC110" i="11"/>
  <c r="BB110" i="11" s="1"/>
  <c r="AU110" i="11"/>
  <c r="AE153" i="10"/>
  <c r="AS31" i="11"/>
  <c r="AJ34" i="11"/>
  <c r="BC105" i="11"/>
  <c r="BB105" i="11" s="1"/>
  <c r="AU105" i="11"/>
  <c r="BD136" i="11"/>
  <c r="AU136" i="11"/>
  <c r="AT298" i="11"/>
  <c r="AJ59" i="11"/>
  <c r="AE42" i="10"/>
  <c r="AE52" i="10"/>
  <c r="AE49" i="10"/>
  <c r="AE168" i="10"/>
  <c r="AE268" i="10"/>
  <c r="AE35" i="10"/>
  <c r="AE119" i="10"/>
  <c r="BC80" i="11"/>
  <c r="AU80" i="11"/>
  <c r="BC116" i="11"/>
  <c r="AU116" i="11"/>
  <c r="BC169" i="11"/>
  <c r="AE262" i="10"/>
  <c r="AE264" i="10" s="1"/>
  <c r="BD123" i="11"/>
  <c r="AU123" i="11"/>
  <c r="AT235" i="11"/>
  <c r="AE67" i="10"/>
  <c r="AE69" i="10" s="1"/>
  <c r="AE103" i="10"/>
  <c r="AT61" i="11"/>
  <c r="AK62" i="11"/>
  <c r="AS227" i="11"/>
  <c r="AJ289" i="11"/>
  <c r="AJ227" i="11"/>
  <c r="AE18" i="10"/>
  <c r="AE160" i="10"/>
  <c r="AE255" i="10"/>
  <c r="AE188" i="10"/>
  <c r="AE239" i="10"/>
  <c r="AE206" i="10"/>
  <c r="BC28" i="11"/>
  <c r="AU28" i="11"/>
  <c r="BC103" i="11"/>
  <c r="AU103" i="11"/>
  <c r="BC56" i="11"/>
  <c r="AU56" i="11"/>
  <c r="BC91" i="11"/>
  <c r="AU91" i="11"/>
  <c r="BD182" i="11"/>
  <c r="BB182" i="11" s="1"/>
  <c r="AU182" i="11"/>
  <c r="BC220" i="11"/>
  <c r="AU220" i="11"/>
  <c r="AU266" i="11"/>
  <c r="AU113" i="11"/>
  <c r="AJ287" i="11"/>
  <c r="AJ112" i="11"/>
  <c r="AE60" i="10"/>
  <c r="AK187" i="11"/>
  <c r="AT137" i="11"/>
  <c r="AE31" i="10"/>
  <c r="AE11" i="10"/>
  <c r="AE73" i="10"/>
  <c r="AE21" i="10"/>
  <c r="AE7" i="10"/>
  <c r="AE251" i="10"/>
  <c r="BC193" i="11"/>
  <c r="BB193" i="11" s="1"/>
  <c r="AU193" i="11"/>
  <c r="BC273" i="11"/>
  <c r="AU273" i="11"/>
  <c r="BC183" i="11"/>
  <c r="BB183" i="11" s="1"/>
  <c r="AU183" i="11"/>
  <c r="BC211" i="11"/>
  <c r="BC145" i="11"/>
  <c r="BB145" i="11" s="1"/>
  <c r="AU145" i="11"/>
  <c r="BD257" i="11"/>
  <c r="BD85" i="11"/>
  <c r="BB85" i="11" s="1"/>
  <c r="AU85" i="11"/>
  <c r="BC163" i="11"/>
  <c r="BB163" i="11" s="1"/>
  <c r="AU163" i="11"/>
  <c r="AX243" i="11"/>
  <c r="AW235" i="11"/>
  <c r="AE235" i="11"/>
  <c r="BC35" i="11"/>
  <c r="AS37" i="11"/>
  <c r="AU35" i="11"/>
  <c r="BC172" i="11"/>
  <c r="AS295" i="11"/>
  <c r="AU172" i="11"/>
  <c r="BC50" i="11"/>
  <c r="AU50" i="11"/>
  <c r="BC70" i="11"/>
  <c r="AS74" i="11"/>
  <c r="AU70" i="11"/>
  <c r="BC45" i="11"/>
  <c r="BC109" i="11"/>
  <c r="AU109" i="11"/>
  <c r="BC48" i="11"/>
  <c r="AS51" i="11"/>
  <c r="BC18" i="11"/>
  <c r="AU18" i="11"/>
  <c r="BC52" i="11"/>
  <c r="AS54" i="11"/>
  <c r="BC255" i="11"/>
  <c r="AU255" i="11"/>
  <c r="BC60" i="11"/>
  <c r="AU60" i="11"/>
  <c r="BC186" i="11"/>
  <c r="AU186" i="11"/>
  <c r="AS257" i="11"/>
  <c r="BC168" i="11"/>
  <c r="AU168" i="11"/>
  <c r="BC9" i="11"/>
  <c r="BC7" i="11"/>
  <c r="AS10" i="11"/>
  <c r="AU7" i="11"/>
  <c r="AZ46" i="11"/>
  <c r="AZ33" i="11"/>
  <c r="P277" i="10"/>
  <c r="P276" i="10"/>
  <c r="P275" i="10"/>
  <c r="P273" i="10"/>
  <c r="P272" i="10"/>
  <c r="P271" i="10"/>
  <c r="P269" i="10"/>
  <c r="P268" i="10"/>
  <c r="P266" i="10"/>
  <c r="P265" i="10"/>
  <c r="P263" i="10"/>
  <c r="P262" i="10"/>
  <c r="P260" i="10"/>
  <c r="P259" i="10"/>
  <c r="P258" i="10"/>
  <c r="P256" i="10"/>
  <c r="P255" i="10"/>
  <c r="P253" i="10"/>
  <c r="P252" i="10"/>
  <c r="P251" i="10"/>
  <c r="P249" i="10"/>
  <c r="P248" i="10"/>
  <c r="P247" i="10"/>
  <c r="P245" i="10"/>
  <c r="P244" i="10"/>
  <c r="P243" i="10"/>
  <c r="P241" i="10"/>
  <c r="P240" i="10"/>
  <c r="P239" i="10"/>
  <c r="P237" i="10"/>
  <c r="P236" i="10"/>
  <c r="P235" i="10"/>
  <c r="P233" i="10"/>
  <c r="P232" i="10"/>
  <c r="P231" i="10"/>
  <c r="P230" i="10"/>
  <c r="P229" i="10"/>
  <c r="P228" i="10"/>
  <c r="P226" i="10"/>
  <c r="P225" i="10"/>
  <c r="P224" i="10"/>
  <c r="P223" i="10"/>
  <c r="P222" i="10"/>
  <c r="P221" i="10"/>
  <c r="P220" i="10"/>
  <c r="P218" i="10"/>
  <c r="P217" i="10"/>
  <c r="P216" i="10"/>
  <c r="P215" i="10"/>
  <c r="P214" i="10"/>
  <c r="P213" i="10"/>
  <c r="P211" i="10"/>
  <c r="P210" i="10"/>
  <c r="P209" i="10"/>
  <c r="P208" i="10"/>
  <c r="P207" i="10"/>
  <c r="P206" i="10"/>
  <c r="P204" i="10"/>
  <c r="P203" i="10"/>
  <c r="P202" i="10"/>
  <c r="P201" i="10"/>
  <c r="P199" i="10"/>
  <c r="P198" i="10"/>
  <c r="P197" i="10"/>
  <c r="P195" i="10"/>
  <c r="P194" i="10"/>
  <c r="P193" i="10"/>
  <c r="P192" i="10"/>
  <c r="P191" i="10"/>
  <c r="P190" i="10"/>
  <c r="P189" i="10"/>
  <c r="P188" i="10"/>
  <c r="P186" i="10"/>
  <c r="P185" i="10"/>
  <c r="P184" i="10"/>
  <c r="P183" i="10"/>
  <c r="P182" i="10"/>
  <c r="P181" i="10"/>
  <c r="P180" i="10"/>
  <c r="P179" i="10"/>
  <c r="P178" i="10"/>
  <c r="P177" i="10"/>
  <c r="P175" i="10"/>
  <c r="P174" i="10"/>
  <c r="P173" i="10"/>
  <c r="P172" i="10"/>
  <c r="P171" i="10"/>
  <c r="P170" i="10"/>
  <c r="P169" i="10"/>
  <c r="P168" i="10"/>
  <c r="P167" i="10"/>
  <c r="P166" i="10"/>
  <c r="P164" i="10"/>
  <c r="P163" i="10"/>
  <c r="P162" i="10"/>
  <c r="P161" i="10"/>
  <c r="P160" i="10"/>
  <c r="P158" i="10"/>
  <c r="P157" i="10"/>
  <c r="P156" i="10"/>
  <c r="P155" i="10"/>
  <c r="P154" i="10"/>
  <c r="P153" i="10"/>
  <c r="P151" i="10"/>
  <c r="P150" i="10"/>
  <c r="P149" i="10"/>
  <c r="P148" i="10"/>
  <c r="P147" i="10"/>
  <c r="P145" i="10"/>
  <c r="P144" i="10"/>
  <c r="P143" i="10"/>
  <c r="P142" i="10"/>
  <c r="P141" i="10"/>
  <c r="P139" i="10"/>
  <c r="P138" i="10"/>
  <c r="P136" i="10"/>
  <c r="P135" i="10"/>
  <c r="P134" i="10"/>
  <c r="P132" i="10"/>
  <c r="P131" i="10"/>
  <c r="P129" i="10"/>
  <c r="P128" i="10"/>
  <c r="P126" i="10"/>
  <c r="P125" i="10"/>
  <c r="P124" i="10"/>
  <c r="P123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6" i="10"/>
  <c r="P105" i="10"/>
  <c r="P104" i="10"/>
  <c r="P103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7" i="10"/>
  <c r="P86" i="10"/>
  <c r="P85" i="10"/>
  <c r="P84" i="10"/>
  <c r="P82" i="10"/>
  <c r="P81" i="10"/>
  <c r="P80" i="10"/>
  <c r="P78" i="10"/>
  <c r="P77" i="10"/>
  <c r="P76" i="10"/>
  <c r="P75" i="10"/>
  <c r="P73" i="10"/>
  <c r="P72" i="10"/>
  <c r="P71" i="10"/>
  <c r="P70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6" i="10"/>
  <c r="I275" i="10"/>
  <c r="I273" i="10"/>
  <c r="I272" i="10"/>
  <c r="I271" i="10"/>
  <c r="I269" i="10"/>
  <c r="I268" i="10"/>
  <c r="I266" i="10"/>
  <c r="I265" i="10"/>
  <c r="I263" i="10"/>
  <c r="I262" i="10"/>
  <c r="I260" i="10"/>
  <c r="I259" i="10"/>
  <c r="I258" i="10"/>
  <c r="I256" i="10"/>
  <c r="I255" i="10"/>
  <c r="I253" i="10"/>
  <c r="I252" i="10"/>
  <c r="I251" i="10"/>
  <c r="I249" i="10"/>
  <c r="I248" i="10"/>
  <c r="I247" i="10"/>
  <c r="I245" i="10"/>
  <c r="I244" i="10"/>
  <c r="I243" i="10"/>
  <c r="I241" i="10"/>
  <c r="I240" i="10"/>
  <c r="I239" i="10"/>
  <c r="I237" i="10"/>
  <c r="I236" i="10"/>
  <c r="I235" i="10"/>
  <c r="I233" i="10"/>
  <c r="I232" i="10"/>
  <c r="I231" i="10"/>
  <c r="I230" i="10"/>
  <c r="I229" i="10"/>
  <c r="I228" i="10"/>
  <c r="I226" i="10"/>
  <c r="I225" i="10"/>
  <c r="I224" i="10"/>
  <c r="I223" i="10"/>
  <c r="I222" i="10"/>
  <c r="I221" i="10"/>
  <c r="I220" i="10"/>
  <c r="I218" i="10"/>
  <c r="I217" i="10"/>
  <c r="I216" i="10"/>
  <c r="I215" i="10"/>
  <c r="I214" i="10"/>
  <c r="I213" i="10"/>
  <c r="I211" i="10"/>
  <c r="I210" i="10"/>
  <c r="I209" i="10"/>
  <c r="I208" i="10"/>
  <c r="I207" i="10"/>
  <c r="I206" i="10"/>
  <c r="I204" i="10"/>
  <c r="I203" i="10"/>
  <c r="I202" i="10"/>
  <c r="I201" i="10"/>
  <c r="I199" i="10"/>
  <c r="I198" i="10"/>
  <c r="I197" i="10"/>
  <c r="I195" i="10"/>
  <c r="I194" i="10"/>
  <c r="I193" i="10"/>
  <c r="I192" i="10"/>
  <c r="I191" i="10"/>
  <c r="I190" i="10"/>
  <c r="I189" i="10"/>
  <c r="I188" i="10"/>
  <c r="I186" i="10"/>
  <c r="I185" i="10"/>
  <c r="I184" i="10"/>
  <c r="I183" i="10"/>
  <c r="I182" i="10"/>
  <c r="I181" i="10"/>
  <c r="I180" i="10"/>
  <c r="I179" i="10"/>
  <c r="I178" i="10"/>
  <c r="I177" i="10"/>
  <c r="I175" i="10"/>
  <c r="I174" i="10"/>
  <c r="I173" i="10"/>
  <c r="I172" i="10"/>
  <c r="I171" i="10"/>
  <c r="I170" i="10"/>
  <c r="I169" i="10"/>
  <c r="I168" i="10"/>
  <c r="I167" i="10"/>
  <c r="I166" i="10"/>
  <c r="I164" i="10"/>
  <c r="I163" i="10"/>
  <c r="I162" i="10"/>
  <c r="I161" i="10"/>
  <c r="I160" i="10"/>
  <c r="I158" i="10"/>
  <c r="I157" i="10"/>
  <c r="I156" i="10"/>
  <c r="I155" i="10"/>
  <c r="I154" i="10"/>
  <c r="I153" i="10"/>
  <c r="I151" i="10"/>
  <c r="I150" i="10"/>
  <c r="I149" i="10"/>
  <c r="I148" i="10"/>
  <c r="I147" i="10"/>
  <c r="I145" i="10"/>
  <c r="I144" i="10"/>
  <c r="I143" i="10"/>
  <c r="I142" i="10"/>
  <c r="I141" i="10"/>
  <c r="I139" i="10"/>
  <c r="I138" i="10"/>
  <c r="I136" i="10"/>
  <c r="I135" i="10"/>
  <c r="I134" i="10"/>
  <c r="I132" i="10"/>
  <c r="I131" i="10"/>
  <c r="I129" i="10"/>
  <c r="I128" i="10"/>
  <c r="I126" i="10"/>
  <c r="I125" i="10"/>
  <c r="I124" i="10"/>
  <c r="I123" i="10"/>
  <c r="I121" i="10"/>
  <c r="I120" i="10"/>
  <c r="I119" i="10"/>
  <c r="I118" i="10"/>
  <c r="I116" i="10"/>
  <c r="I115" i="10"/>
  <c r="I114" i="10"/>
  <c r="I113" i="10"/>
  <c r="I111" i="10"/>
  <c r="I110" i="10"/>
  <c r="I109" i="10"/>
  <c r="I108" i="10"/>
  <c r="I106" i="10"/>
  <c r="I105" i="10"/>
  <c r="I104" i="10"/>
  <c r="I103" i="10"/>
  <c r="I101" i="10"/>
  <c r="I100" i="10"/>
  <c r="I99" i="10"/>
  <c r="I98" i="10"/>
  <c r="I97" i="10"/>
  <c r="I96" i="10"/>
  <c r="I95" i="10"/>
  <c r="I94" i="10"/>
  <c r="I92" i="10"/>
  <c r="I91" i="10"/>
  <c r="I90" i="10"/>
  <c r="I89" i="10"/>
  <c r="I87" i="10"/>
  <c r="I86" i="10"/>
  <c r="I85" i="10"/>
  <c r="I84" i="10"/>
  <c r="I82" i="10"/>
  <c r="I81" i="10"/>
  <c r="I80" i="10"/>
  <c r="I78" i="10"/>
  <c r="I77" i="10"/>
  <c r="I76" i="10"/>
  <c r="I75" i="10"/>
  <c r="I73" i="10"/>
  <c r="I72" i="10"/>
  <c r="I71" i="10"/>
  <c r="I70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C25" i="11" l="1"/>
  <c r="AE248" i="11"/>
  <c r="AZ248" i="11" s="1"/>
  <c r="AE157" i="11"/>
  <c r="AZ157" i="11" s="1"/>
  <c r="AE71" i="11"/>
  <c r="X200" i="11"/>
  <c r="AD160" i="11"/>
  <c r="AY160" i="11" s="1"/>
  <c r="AD71" i="11"/>
  <c r="AY71" i="11" s="1"/>
  <c r="AW160" i="11"/>
  <c r="AE138" i="11"/>
  <c r="AZ138" i="11" s="1"/>
  <c r="AD211" i="11"/>
  <c r="AY211" i="11" s="1"/>
  <c r="AE211" i="11"/>
  <c r="AZ211" i="11" s="1"/>
  <c r="AD248" i="11"/>
  <c r="AY248" i="11" s="1"/>
  <c r="AE67" i="11"/>
  <c r="AD67" i="11"/>
  <c r="AY67" i="11" s="1"/>
  <c r="AD18" i="11"/>
  <c r="AY18" i="11" s="1"/>
  <c r="AC71" i="11"/>
  <c r="AD86" i="11"/>
  <c r="AY86" i="11" s="1"/>
  <c r="AD58" i="11"/>
  <c r="AY58" i="11" s="1"/>
  <c r="AC232" i="11"/>
  <c r="AD157" i="11"/>
  <c r="AY157" i="11" s="1"/>
  <c r="AE80" i="11"/>
  <c r="AZ80" i="11" s="1"/>
  <c r="AE18" i="11"/>
  <c r="AZ18" i="11" s="1"/>
  <c r="AC86" i="11"/>
  <c r="AD25" i="11"/>
  <c r="AY25" i="11" s="1"/>
  <c r="AV25" i="11" s="1"/>
  <c r="BS274" i="10"/>
  <c r="BS75" i="10"/>
  <c r="BS79" i="10" s="1"/>
  <c r="BQ79" i="10"/>
  <c r="AX227" i="10"/>
  <c r="BQ212" i="10"/>
  <c r="BS206" i="10"/>
  <c r="BS212" i="10" s="1"/>
  <c r="BQ107" i="10"/>
  <c r="BS103" i="10"/>
  <c r="BS107" i="10" s="1"/>
  <c r="BS153" i="10"/>
  <c r="BS159" i="10" s="1"/>
  <c r="BQ159" i="10"/>
  <c r="BS247" i="10"/>
  <c r="BS250" i="10" s="1"/>
  <c r="BQ250" i="10"/>
  <c r="BQ270" i="10"/>
  <c r="BS268" i="10"/>
  <c r="BS270" i="10" s="1"/>
  <c r="BS177" i="10"/>
  <c r="BS187" i="10" s="1"/>
  <c r="BQ187" i="10"/>
  <c r="AX59" i="10"/>
  <c r="AX117" i="10"/>
  <c r="BQ261" i="10"/>
  <c r="BS258" i="10"/>
  <c r="BS261" i="10" s="1"/>
  <c r="AX165" i="10"/>
  <c r="BS138" i="10"/>
  <c r="BS140" i="10" s="1"/>
  <c r="BQ140" i="10"/>
  <c r="AX20" i="10"/>
  <c r="AX267" i="10"/>
  <c r="BQ41" i="10"/>
  <c r="BS38" i="10"/>
  <c r="BS41" i="10" s="1"/>
  <c r="AX200" i="10"/>
  <c r="AX146" i="10"/>
  <c r="BQ66" i="10"/>
  <c r="BS63" i="10"/>
  <c r="BS66" i="10" s="1"/>
  <c r="BS128" i="10"/>
  <c r="BS130" i="10" s="1"/>
  <c r="BQ130" i="10"/>
  <c r="BS70" i="10"/>
  <c r="BS74" i="10" s="1"/>
  <c r="BQ74" i="10"/>
  <c r="BS7" i="10"/>
  <c r="BS10" i="10" s="1"/>
  <c r="BQ10" i="10"/>
  <c r="BS84" i="10"/>
  <c r="BS88" i="10" s="1"/>
  <c r="BQ88" i="10"/>
  <c r="AX122" i="10"/>
  <c r="BQ54" i="10"/>
  <c r="BS52" i="10"/>
  <c r="BS54" i="10" s="1"/>
  <c r="BS228" i="10"/>
  <c r="BS234" i="10" s="1"/>
  <c r="BQ234" i="10"/>
  <c r="BQ30" i="10"/>
  <c r="BS27" i="10"/>
  <c r="BS30" i="10" s="1"/>
  <c r="BS67" i="10"/>
  <c r="BS69" i="10" s="1"/>
  <c r="BQ69" i="10"/>
  <c r="BQ254" i="10"/>
  <c r="BS251" i="10"/>
  <c r="BS254" i="10" s="1"/>
  <c r="BQ26" i="10"/>
  <c r="BS24" i="10"/>
  <c r="BS26" i="10" s="1"/>
  <c r="BS188" i="10"/>
  <c r="BS196" i="10" s="1"/>
  <c r="BQ196" i="10"/>
  <c r="BQ274" i="10"/>
  <c r="BS205" i="10"/>
  <c r="BS80" i="10"/>
  <c r="BS83" i="10" s="1"/>
  <c r="BQ83" i="10"/>
  <c r="AX176" i="10"/>
  <c r="BS243" i="10"/>
  <c r="BS246" i="10" s="1"/>
  <c r="BQ246" i="10"/>
  <c r="BQ257" i="10"/>
  <c r="BS255" i="10"/>
  <c r="BS257" i="10" s="1"/>
  <c r="BS235" i="10"/>
  <c r="BS238" i="10" s="1"/>
  <c r="BQ238" i="10"/>
  <c r="AX47" i="10"/>
  <c r="AX14" i="10"/>
  <c r="AX278" i="10"/>
  <c r="BQ34" i="10"/>
  <c r="BS31" i="10"/>
  <c r="BS34" i="10" s="1"/>
  <c r="BQ205" i="10"/>
  <c r="AE86" i="11"/>
  <c r="AZ86" i="11" s="1"/>
  <c r="AE188" i="11"/>
  <c r="AZ188" i="11" s="1"/>
  <c r="AC149" i="11"/>
  <c r="AE190" i="11"/>
  <c r="AZ190" i="11" s="1"/>
  <c r="AC157" i="11"/>
  <c r="AC224" i="11"/>
  <c r="AD224" i="11"/>
  <c r="AY224" i="11" s="1"/>
  <c r="AE232" i="11"/>
  <c r="AZ232" i="11" s="1"/>
  <c r="AC151" i="11"/>
  <c r="AD272" i="11"/>
  <c r="AY272" i="11" s="1"/>
  <c r="AC120" i="11"/>
  <c r="AW149" i="11"/>
  <c r="AX272" i="11"/>
  <c r="AD190" i="11"/>
  <c r="AY190" i="11" s="1"/>
  <c r="AD149" i="11"/>
  <c r="AY149" i="11" s="1"/>
  <c r="AD201" i="11"/>
  <c r="AY201" i="11" s="1"/>
  <c r="AV201" i="11" s="1"/>
  <c r="AW18" i="11"/>
  <c r="AW20" i="11" s="1"/>
  <c r="AD80" i="11"/>
  <c r="AY80" i="11" s="1"/>
  <c r="AD222" i="11"/>
  <c r="AY222" i="11" s="1"/>
  <c r="AX222" i="11"/>
  <c r="AC190" i="11"/>
  <c r="AD151" i="11"/>
  <c r="AY151" i="11" s="1"/>
  <c r="AD144" i="11"/>
  <c r="AY144" i="11" s="1"/>
  <c r="AC142" i="11"/>
  <c r="AE151" i="11"/>
  <c r="AZ151" i="11" s="1"/>
  <c r="AC178" i="11"/>
  <c r="AC144" i="11"/>
  <c r="AE144" i="11"/>
  <c r="AZ144" i="11" s="1"/>
  <c r="AD120" i="11"/>
  <c r="AY120" i="11" s="1"/>
  <c r="AD56" i="11"/>
  <c r="AY56" i="11" s="1"/>
  <c r="AE120" i="11"/>
  <c r="AZ120" i="11" s="1"/>
  <c r="AD232" i="11"/>
  <c r="AY232" i="11" s="1"/>
  <c r="AV232" i="11" s="1"/>
  <c r="X242" i="11"/>
  <c r="AW38" i="11"/>
  <c r="AE38" i="11"/>
  <c r="AZ38" i="11" s="1"/>
  <c r="AW178" i="11"/>
  <c r="AD178" i="11"/>
  <c r="AY178" i="11" s="1"/>
  <c r="AC38" i="11"/>
  <c r="AC235" i="11"/>
  <c r="AD77" i="11"/>
  <c r="AY77" i="11" s="1"/>
  <c r="AW77" i="11"/>
  <c r="AD172" i="11"/>
  <c r="AY172" i="11" s="1"/>
  <c r="AD235" i="11"/>
  <c r="AY235" i="11" s="1"/>
  <c r="AC77" i="11"/>
  <c r="AC109" i="11"/>
  <c r="X140" i="11"/>
  <c r="AB238" i="11"/>
  <c r="AD141" i="11"/>
  <c r="AY141" i="11" s="1"/>
  <c r="AX140" i="11"/>
  <c r="AW109" i="11"/>
  <c r="AW121" i="11"/>
  <c r="Q74" i="11"/>
  <c r="AC168" i="11"/>
  <c r="AX212" i="10"/>
  <c r="AE168" i="11"/>
  <c r="AZ168" i="11" s="1"/>
  <c r="AD170" i="11"/>
  <c r="AY170" i="11" s="1"/>
  <c r="AV170" i="11" s="1"/>
  <c r="AD166" i="11"/>
  <c r="AY166" i="11" s="1"/>
  <c r="AD168" i="11"/>
  <c r="AY168" i="11" s="1"/>
  <c r="AC153" i="11"/>
  <c r="AC113" i="11"/>
  <c r="AW75" i="11"/>
  <c r="AD214" i="11"/>
  <c r="AY214" i="11" s="1"/>
  <c r="Q212" i="11"/>
  <c r="AC75" i="11"/>
  <c r="AC188" i="11"/>
  <c r="AE185" i="11"/>
  <c r="AZ185" i="11" s="1"/>
  <c r="AC170" i="11"/>
  <c r="AE96" i="11"/>
  <c r="AZ96" i="11" s="1"/>
  <c r="X296" i="11"/>
  <c r="AX274" i="10"/>
  <c r="AX130" i="10"/>
  <c r="AC167" i="11"/>
  <c r="AD42" i="11"/>
  <c r="AY42" i="11" s="1"/>
  <c r="AE153" i="11"/>
  <c r="AZ153" i="11" s="1"/>
  <c r="AD75" i="11"/>
  <c r="AY75" i="11" s="1"/>
  <c r="AD258" i="11"/>
  <c r="AY258" i="11" s="1"/>
  <c r="AC89" i="11"/>
  <c r="AW260" i="11"/>
  <c r="AE194" i="11"/>
  <c r="AZ194" i="11" s="1"/>
  <c r="AE166" i="11"/>
  <c r="AZ166" i="11" s="1"/>
  <c r="AC166" i="11"/>
  <c r="AD249" i="11"/>
  <c r="AY249" i="11" s="1"/>
  <c r="AD184" i="11"/>
  <c r="AY184" i="11" s="1"/>
  <c r="AD109" i="11"/>
  <c r="AY109" i="11" s="1"/>
  <c r="AW11" i="11"/>
  <c r="AW181" i="11"/>
  <c r="AE89" i="11"/>
  <c r="AZ89" i="11" s="1"/>
  <c r="AW193" i="11"/>
  <c r="AC201" i="11"/>
  <c r="Q287" i="11"/>
  <c r="X122" i="11"/>
  <c r="AC243" i="11"/>
  <c r="AC99" i="11"/>
  <c r="AD188" i="11"/>
  <c r="AY188" i="11" s="1"/>
  <c r="AE186" i="11"/>
  <c r="AZ186" i="11" s="1"/>
  <c r="AD268" i="11"/>
  <c r="AY268" i="11" s="1"/>
  <c r="AC236" i="11"/>
  <c r="AC141" i="11"/>
  <c r="AC32" i="11"/>
  <c r="AE45" i="11"/>
  <c r="AZ45" i="11" s="1"/>
  <c r="AZ47" i="11" s="1"/>
  <c r="AC45" i="11"/>
  <c r="AC47" i="11" s="1"/>
  <c r="AB34" i="11"/>
  <c r="AW45" i="11"/>
  <c r="AW47" i="11" s="1"/>
  <c r="AE48" i="11"/>
  <c r="AZ48" i="11" s="1"/>
  <c r="Q299" i="11"/>
  <c r="AE50" i="11"/>
  <c r="AZ50" i="11" s="1"/>
  <c r="AD21" i="11"/>
  <c r="AY21" i="11" s="1"/>
  <c r="AE55" i="11"/>
  <c r="AZ55" i="11" s="1"/>
  <c r="AD150" i="11"/>
  <c r="AY150" i="11" s="1"/>
  <c r="AD263" i="11"/>
  <c r="AY263" i="11" s="1"/>
  <c r="AD180" i="11"/>
  <c r="AY180" i="11" s="1"/>
  <c r="AV180" i="11" s="1"/>
  <c r="AC126" i="11"/>
  <c r="AX146" i="11"/>
  <c r="AD52" i="11"/>
  <c r="AY52" i="11" s="1"/>
  <c r="AC180" i="11"/>
  <c r="AC223" i="11"/>
  <c r="AC50" i="11"/>
  <c r="AD135" i="11"/>
  <c r="AY135" i="11" s="1"/>
  <c r="AC268" i="11"/>
  <c r="AD153" i="11"/>
  <c r="AY153" i="11" s="1"/>
  <c r="AD32" i="11"/>
  <c r="AY32" i="11" s="1"/>
  <c r="AD186" i="11"/>
  <c r="AY186" i="11" s="1"/>
  <c r="AC7" i="11"/>
  <c r="AW52" i="11"/>
  <c r="AE64" i="11"/>
  <c r="AZ64" i="11" s="1"/>
  <c r="Z47" i="11"/>
  <c r="AW22" i="11"/>
  <c r="AW23" i="11" s="1"/>
  <c r="AE217" i="11"/>
  <c r="AZ217" i="11" s="1"/>
  <c r="AE214" i="11"/>
  <c r="AZ214" i="11" s="1"/>
  <c r="X15" i="11"/>
  <c r="AE15" i="11" s="1"/>
  <c r="AX242" i="11"/>
  <c r="AE21" i="11"/>
  <c r="AZ21" i="11" s="1"/>
  <c r="AZ23" i="11" s="1"/>
  <c r="AE99" i="11"/>
  <c r="AZ99" i="11" s="1"/>
  <c r="AD96" i="11"/>
  <c r="AY96" i="11" s="1"/>
  <c r="AV96" i="11" s="1"/>
  <c r="AD45" i="11"/>
  <c r="AY45" i="11" s="1"/>
  <c r="AE148" i="11"/>
  <c r="AZ148" i="11" s="1"/>
  <c r="AD203" i="11"/>
  <c r="AY203" i="11" s="1"/>
  <c r="AW50" i="11"/>
  <c r="AD175" i="11"/>
  <c r="AY175" i="11" s="1"/>
  <c r="AW142" i="11"/>
  <c r="AE142" i="11"/>
  <c r="AZ142" i="11" s="1"/>
  <c r="AE172" i="11"/>
  <c r="AZ172" i="11" s="1"/>
  <c r="X23" i="11"/>
  <c r="AE128" i="11"/>
  <c r="AZ128" i="11" s="1"/>
  <c r="AX89" i="11"/>
  <c r="AC184" i="11"/>
  <c r="AD89" i="11"/>
  <c r="AY89" i="11" s="1"/>
  <c r="AC162" i="11"/>
  <c r="AD162" i="11"/>
  <c r="AY162" i="11" s="1"/>
  <c r="AC96" i="11"/>
  <c r="AC203" i="11"/>
  <c r="AE175" i="11"/>
  <c r="AZ175" i="11" s="1"/>
  <c r="AE110" i="11"/>
  <c r="AZ110" i="11" s="1"/>
  <c r="AD163" i="11"/>
  <c r="AY163" i="11" s="1"/>
  <c r="AE91" i="11"/>
  <c r="AZ91" i="11" s="1"/>
  <c r="AC91" i="11"/>
  <c r="AW91" i="11"/>
  <c r="AC121" i="11"/>
  <c r="AC175" i="11"/>
  <c r="AD99" i="11"/>
  <c r="AY99" i="11" s="1"/>
  <c r="AC148" i="11"/>
  <c r="AE203" i="11"/>
  <c r="AZ203" i="11" s="1"/>
  <c r="AC214" i="11"/>
  <c r="AC110" i="11"/>
  <c r="Q17" i="11"/>
  <c r="Z285" i="11"/>
  <c r="AX257" i="11"/>
  <c r="AE199" i="11"/>
  <c r="AZ199" i="11" s="1"/>
  <c r="AD199" i="11"/>
  <c r="AY199" i="11" s="1"/>
  <c r="AC101" i="11"/>
  <c r="AD255" i="11"/>
  <c r="AY255" i="11" s="1"/>
  <c r="AE7" i="11"/>
  <c r="AZ7" i="11" s="1"/>
  <c r="AD35" i="11"/>
  <c r="AY35" i="11" s="1"/>
  <c r="AW140" i="11"/>
  <c r="AC55" i="11"/>
  <c r="X146" i="11"/>
  <c r="AW221" i="11"/>
  <c r="AD243" i="11"/>
  <c r="AY243" i="11" s="1"/>
  <c r="AE19" i="11"/>
  <c r="AZ19" i="11" s="1"/>
  <c r="AD139" i="11"/>
  <c r="AY139" i="11" s="1"/>
  <c r="AC22" i="11"/>
  <c r="AW131" i="11"/>
  <c r="Q298" i="11"/>
  <c r="Z112" i="11"/>
  <c r="X73" i="11"/>
  <c r="AD73" i="11" s="1"/>
  <c r="AY73" i="11" s="1"/>
  <c r="AC48" i="11"/>
  <c r="AD48" i="11"/>
  <c r="AY48" i="11" s="1"/>
  <c r="AE243" i="11"/>
  <c r="AZ243" i="11" s="1"/>
  <c r="AB140" i="11"/>
  <c r="AW255" i="11"/>
  <c r="AW257" i="11" s="1"/>
  <c r="AD7" i="11"/>
  <c r="AY7" i="11" s="1"/>
  <c r="AE35" i="11"/>
  <c r="AZ35" i="11" s="1"/>
  <c r="AE161" i="11"/>
  <c r="AZ161" i="11" s="1"/>
  <c r="AD113" i="11"/>
  <c r="AY113" i="11" s="1"/>
  <c r="AC163" i="11"/>
  <c r="AC161" i="11"/>
  <c r="AC221" i="11"/>
  <c r="AE162" i="11"/>
  <c r="AZ162" i="11" s="1"/>
  <c r="AC255" i="11"/>
  <c r="AE150" i="11"/>
  <c r="AZ150" i="11" s="1"/>
  <c r="AD185" i="11"/>
  <c r="AY185" i="11" s="1"/>
  <c r="AE173" i="11"/>
  <c r="AZ173" i="11" s="1"/>
  <c r="Z34" i="11"/>
  <c r="AC139" i="11"/>
  <c r="AC189" i="11"/>
  <c r="X62" i="11"/>
  <c r="AC172" i="11"/>
  <c r="Q234" i="11"/>
  <c r="AD138" i="11"/>
  <c r="AY138" i="11" s="1"/>
  <c r="AW163" i="11"/>
  <c r="AD161" i="11"/>
  <c r="AY161" i="11" s="1"/>
  <c r="AC185" i="11"/>
  <c r="X165" i="11"/>
  <c r="AC138" i="11"/>
  <c r="AV100" i="11"/>
  <c r="AW113" i="11"/>
  <c r="AD55" i="11"/>
  <c r="AY55" i="11" s="1"/>
  <c r="AE27" i="11"/>
  <c r="AZ27" i="11" s="1"/>
  <c r="AC150" i="11"/>
  <c r="AD101" i="11"/>
  <c r="AY101" i="11" s="1"/>
  <c r="AD110" i="11"/>
  <c r="AY110" i="11" s="1"/>
  <c r="AD22" i="11"/>
  <c r="AY22" i="11" s="1"/>
  <c r="Z140" i="11"/>
  <c r="Q257" i="11"/>
  <c r="Q297" i="11"/>
  <c r="AB39" i="11"/>
  <c r="Z41" i="11"/>
  <c r="Q93" i="11"/>
  <c r="X20" i="11"/>
  <c r="AC218" i="11"/>
  <c r="AC193" i="11"/>
  <c r="AW119" i="11"/>
  <c r="AE215" i="11"/>
  <c r="AZ215" i="11" s="1"/>
  <c r="AD244" i="11"/>
  <c r="AY244" i="11" s="1"/>
  <c r="AD78" i="11"/>
  <c r="AY78" i="11" s="1"/>
  <c r="Z242" i="11"/>
  <c r="Q270" i="11"/>
  <c r="AE155" i="11"/>
  <c r="AZ155" i="11" s="1"/>
  <c r="AC217" i="11"/>
  <c r="AD181" i="11"/>
  <c r="AY181" i="11" s="1"/>
  <c r="AD19" i="11"/>
  <c r="AY19" i="11" s="1"/>
  <c r="AC155" i="11"/>
  <c r="AX127" i="11"/>
  <c r="AC87" i="11"/>
  <c r="AE87" i="11"/>
  <c r="AZ87" i="11" s="1"/>
  <c r="AC64" i="11"/>
  <c r="AD193" i="11"/>
  <c r="AY193" i="11" s="1"/>
  <c r="AD121" i="11"/>
  <c r="AY121" i="11" s="1"/>
  <c r="AB146" i="11"/>
  <c r="AC78" i="11"/>
  <c r="AD29" i="11"/>
  <c r="AY29" i="11" s="1"/>
  <c r="AD116" i="11"/>
  <c r="AY116" i="11" s="1"/>
  <c r="AE29" i="11"/>
  <c r="AZ29" i="11" s="1"/>
  <c r="AE78" i="11"/>
  <c r="AZ78" i="11" s="1"/>
  <c r="AC240" i="11"/>
  <c r="AE60" i="11"/>
  <c r="AZ60" i="11" s="1"/>
  <c r="AC123" i="11"/>
  <c r="AC194" i="11"/>
  <c r="Q41" i="11"/>
  <c r="Q289" i="11"/>
  <c r="AD123" i="11"/>
  <c r="AY123" i="11" s="1"/>
  <c r="AC244" i="11"/>
  <c r="AC76" i="11"/>
  <c r="Q227" i="11"/>
  <c r="X250" i="11"/>
  <c r="X226" i="11"/>
  <c r="AD226" i="11" s="1"/>
  <c r="AY226" i="11" s="1"/>
  <c r="X39" i="11"/>
  <c r="AE39" i="11" s="1"/>
  <c r="AZ39" i="11" s="1"/>
  <c r="AE119" i="11"/>
  <c r="AZ119" i="11" s="1"/>
  <c r="AE115" i="11"/>
  <c r="AZ115" i="11" s="1"/>
  <c r="X257" i="11"/>
  <c r="AD128" i="11"/>
  <c r="AY128" i="11" s="1"/>
  <c r="AD134" i="11"/>
  <c r="AY134" i="11" s="1"/>
  <c r="X79" i="11"/>
  <c r="AC256" i="11"/>
  <c r="AE256" i="11"/>
  <c r="AZ256" i="11" s="1"/>
  <c r="AB257" i="11"/>
  <c r="AE76" i="11"/>
  <c r="AZ76" i="11" s="1"/>
  <c r="AB242" i="11"/>
  <c r="AE145" i="11"/>
  <c r="AZ145" i="11" s="1"/>
  <c r="AE124" i="11"/>
  <c r="AZ124" i="11" s="1"/>
  <c r="AD11" i="11"/>
  <c r="AY11" i="11" s="1"/>
  <c r="AD64" i="11"/>
  <c r="AY64" i="11" s="1"/>
  <c r="AC128" i="11"/>
  <c r="AD63" i="11"/>
  <c r="AY63" i="11" s="1"/>
  <c r="AW63" i="11"/>
  <c r="AB60" i="11"/>
  <c r="AX60" i="11" s="1"/>
  <c r="AX62" i="11" s="1"/>
  <c r="Z62" i="11"/>
  <c r="AD76" i="11"/>
  <c r="AY76" i="11" s="1"/>
  <c r="AD252" i="11"/>
  <c r="AY252" i="11" s="1"/>
  <c r="AD225" i="11"/>
  <c r="AY225" i="11" s="1"/>
  <c r="AD177" i="11"/>
  <c r="AY177" i="11" s="1"/>
  <c r="X285" i="11"/>
  <c r="AX234" i="10"/>
  <c r="AX270" i="10"/>
  <c r="X174" i="11"/>
  <c r="X176" i="11" s="1"/>
  <c r="X95" i="11"/>
  <c r="X57" i="11"/>
  <c r="AB104" i="11"/>
  <c r="X104" i="11"/>
  <c r="AC61" i="11"/>
  <c r="AD61" i="11"/>
  <c r="AY61" i="11" s="1"/>
  <c r="AW61" i="11"/>
  <c r="AE61" i="11"/>
  <c r="AZ61" i="11" s="1"/>
  <c r="AW183" i="11"/>
  <c r="AE183" i="11"/>
  <c r="AZ183" i="11" s="1"/>
  <c r="AB36" i="11"/>
  <c r="AX36" i="11" s="1"/>
  <c r="X36" i="11"/>
  <c r="X37" i="11" s="1"/>
  <c r="X90" i="11"/>
  <c r="AB24" i="11"/>
  <c r="AC24" i="11" s="1"/>
  <c r="AC26" i="11" s="1"/>
  <c r="Z26" i="11"/>
  <c r="AW223" i="11"/>
  <c r="AE223" i="11"/>
  <c r="AZ223" i="11" s="1"/>
  <c r="AW141" i="11"/>
  <c r="AE141" i="11"/>
  <c r="AZ141" i="11" s="1"/>
  <c r="AW263" i="11"/>
  <c r="AE263" i="11"/>
  <c r="AZ263" i="11" s="1"/>
  <c r="X53" i="11"/>
  <c r="AD213" i="11"/>
  <c r="AY213" i="11" s="1"/>
  <c r="AW213" i="11"/>
  <c r="AE206" i="11"/>
  <c r="AZ206" i="11" s="1"/>
  <c r="AW206" i="11"/>
  <c r="AD206" i="11"/>
  <c r="AY206" i="11" s="1"/>
  <c r="AC206" i="11"/>
  <c r="AB265" i="11"/>
  <c r="AC265" i="11" s="1"/>
  <c r="Z267" i="11"/>
  <c r="X8" i="11"/>
  <c r="Q10" i="11"/>
  <c r="AD87" i="11"/>
  <c r="AY87" i="11" s="1"/>
  <c r="AC115" i="11"/>
  <c r="X238" i="11"/>
  <c r="AW268" i="11"/>
  <c r="AD237" i="11"/>
  <c r="AY237" i="11" s="1"/>
  <c r="Z79" i="11"/>
  <c r="Z137" i="11"/>
  <c r="Z227" i="11"/>
  <c r="AC135" i="11"/>
  <c r="AC164" i="11"/>
  <c r="Q54" i="11"/>
  <c r="AD124" i="11"/>
  <c r="AY124" i="11" s="1"/>
  <c r="AC124" i="11"/>
  <c r="AC199" i="11"/>
  <c r="AC275" i="11"/>
  <c r="AD126" i="11"/>
  <c r="AY126" i="11" s="1"/>
  <c r="AD194" i="11"/>
  <c r="AY194" i="11" s="1"/>
  <c r="AE139" i="11"/>
  <c r="AZ139" i="11" s="1"/>
  <c r="AD148" i="11"/>
  <c r="AY148" i="11" s="1"/>
  <c r="AW101" i="11"/>
  <c r="X49" i="11"/>
  <c r="X16" i="11"/>
  <c r="X81" i="11"/>
  <c r="AW103" i="11"/>
  <c r="AD103" i="11"/>
  <c r="AY103" i="11" s="1"/>
  <c r="AC103" i="11"/>
  <c r="AE103" i="11"/>
  <c r="AZ103" i="11" s="1"/>
  <c r="AB258" i="11"/>
  <c r="X65" i="11"/>
  <c r="AE189" i="11"/>
  <c r="AZ189" i="11" s="1"/>
  <c r="AW189" i="11"/>
  <c r="AD189" i="11"/>
  <c r="AY189" i="11" s="1"/>
  <c r="AB277" i="11"/>
  <c r="AX277" i="11" s="1"/>
  <c r="X277" i="11"/>
  <c r="AC52" i="11"/>
  <c r="AB35" i="11"/>
  <c r="AC35" i="11" s="1"/>
  <c r="AB213" i="11"/>
  <c r="AC186" i="11"/>
  <c r="AD70" i="11"/>
  <c r="AY70" i="11" s="1"/>
  <c r="AE70" i="11"/>
  <c r="AZ70" i="11" s="1"/>
  <c r="AW70" i="11"/>
  <c r="AC84" i="11"/>
  <c r="AW84" i="11"/>
  <c r="AE84" i="11"/>
  <c r="AZ84" i="11" s="1"/>
  <c r="AD84" i="11"/>
  <c r="AY84" i="11" s="1"/>
  <c r="AW67" i="11"/>
  <c r="X262" i="11"/>
  <c r="AW262" i="11" s="1"/>
  <c r="AW239" i="11"/>
  <c r="AD239" i="11"/>
  <c r="AY239" i="11" s="1"/>
  <c r="AE239" i="11"/>
  <c r="AC239" i="11"/>
  <c r="AB156" i="11"/>
  <c r="AX156" i="11" s="1"/>
  <c r="X156" i="11"/>
  <c r="AB20" i="11"/>
  <c r="Z187" i="11"/>
  <c r="AD119" i="11"/>
  <c r="AY119" i="11" s="1"/>
  <c r="AD115" i="11"/>
  <c r="AY115" i="11" s="1"/>
  <c r="AB127" i="11"/>
  <c r="AW258" i="11"/>
  <c r="AD260" i="11"/>
  <c r="AY260" i="11" s="1"/>
  <c r="Q59" i="11"/>
  <c r="AD97" i="11"/>
  <c r="AY97" i="11" s="1"/>
  <c r="AD265" i="11"/>
  <c r="AY265" i="11" s="1"/>
  <c r="AE191" i="11"/>
  <c r="AZ191" i="11" s="1"/>
  <c r="AC271" i="11"/>
  <c r="AX254" i="11"/>
  <c r="AC263" i="11"/>
  <c r="AB254" i="11"/>
  <c r="AD182" i="11"/>
  <c r="AY182" i="11" s="1"/>
  <c r="AD131" i="11"/>
  <c r="AY131" i="11" s="1"/>
  <c r="AE213" i="11"/>
  <c r="AZ213" i="11" s="1"/>
  <c r="AW126" i="11"/>
  <c r="AC177" i="11"/>
  <c r="AD179" i="11"/>
  <c r="AY179" i="11" s="1"/>
  <c r="AC179" i="11"/>
  <c r="AD217" i="11"/>
  <c r="AY217" i="11" s="1"/>
  <c r="AD13" i="11"/>
  <c r="AY13" i="11" s="1"/>
  <c r="X114" i="11"/>
  <c r="X207" i="11"/>
  <c r="AB273" i="11"/>
  <c r="AX273" i="11" s="1"/>
  <c r="X273" i="11"/>
  <c r="X274" i="11" s="1"/>
  <c r="X129" i="11"/>
  <c r="AE167" i="11"/>
  <c r="AZ167" i="11" s="1"/>
  <c r="AW167" i="11"/>
  <c r="AD167" i="11"/>
  <c r="AY167" i="11" s="1"/>
  <c r="AE42" i="11"/>
  <c r="AZ42" i="11" s="1"/>
  <c r="AC42" i="11"/>
  <c r="AW42" i="11"/>
  <c r="AE197" i="11"/>
  <c r="AZ197" i="11" s="1"/>
  <c r="AW197" i="11"/>
  <c r="AD197" i="11"/>
  <c r="AY197" i="11" s="1"/>
  <c r="AW247" i="11"/>
  <c r="AC247" i="11"/>
  <c r="AD247" i="11"/>
  <c r="AY247" i="11" s="1"/>
  <c r="AE247" i="11"/>
  <c r="AZ247" i="11" s="1"/>
  <c r="AD221" i="11"/>
  <c r="AY221" i="11" s="1"/>
  <c r="AB233" i="11"/>
  <c r="AX233" i="11" s="1"/>
  <c r="X233" i="11"/>
  <c r="AB106" i="11"/>
  <c r="AX106" i="11" s="1"/>
  <c r="X106" i="11"/>
  <c r="AW32" i="11"/>
  <c r="AE32" i="11"/>
  <c r="AZ32" i="11" s="1"/>
  <c r="AB204" i="11"/>
  <c r="AX204" i="11" s="1"/>
  <c r="AX205" i="11" s="1"/>
  <c r="X204" i="11"/>
  <c r="X205" i="11" s="1"/>
  <c r="X85" i="11"/>
  <c r="AB70" i="11"/>
  <c r="AC70" i="11" s="1"/>
  <c r="X28" i="11"/>
  <c r="AE184" i="11"/>
  <c r="AZ184" i="11" s="1"/>
  <c r="AW184" i="11"/>
  <c r="AB158" i="11"/>
  <c r="AX158" i="11" s="1"/>
  <c r="X158" i="11"/>
  <c r="AB259" i="11"/>
  <c r="AX259" i="11" s="1"/>
  <c r="X259" i="11"/>
  <c r="X261" i="11" s="1"/>
  <c r="AB108" i="11"/>
  <c r="AB284" i="11" s="1"/>
  <c r="Z284" i="11"/>
  <c r="AW195" i="11"/>
  <c r="AD195" i="11"/>
  <c r="AY195" i="11" s="1"/>
  <c r="AE195" i="11"/>
  <c r="AZ195" i="11" s="1"/>
  <c r="AC195" i="11"/>
  <c r="AB132" i="11"/>
  <c r="AX132" i="11" s="1"/>
  <c r="AX133" i="11" s="1"/>
  <c r="X132" i="11"/>
  <c r="X133" i="11" s="1"/>
  <c r="Q294" i="11"/>
  <c r="X267" i="11"/>
  <c r="AD155" i="11"/>
  <c r="AY155" i="11" s="1"/>
  <c r="AD164" i="11"/>
  <c r="AY164" i="11" s="1"/>
  <c r="AD60" i="11"/>
  <c r="AY60" i="11" s="1"/>
  <c r="X187" i="11"/>
  <c r="AC229" i="11"/>
  <c r="AC119" i="11"/>
  <c r="Q293" i="11"/>
  <c r="AD169" i="11"/>
  <c r="AY169" i="11" s="1"/>
  <c r="Q176" i="11"/>
  <c r="AD183" i="11"/>
  <c r="AY183" i="11" s="1"/>
  <c r="Z127" i="11"/>
  <c r="Z146" i="11"/>
  <c r="AC215" i="11"/>
  <c r="AD191" i="11"/>
  <c r="AY191" i="11" s="1"/>
  <c r="AD256" i="11"/>
  <c r="AY256" i="11" s="1"/>
  <c r="AD27" i="11"/>
  <c r="AY27" i="11" s="1"/>
  <c r="AC249" i="11"/>
  <c r="AC173" i="11"/>
  <c r="Z254" i="11"/>
  <c r="AD236" i="11"/>
  <c r="AY236" i="11" s="1"/>
  <c r="AD173" i="11"/>
  <c r="AY173" i="11" s="1"/>
  <c r="Z257" i="11"/>
  <c r="AW271" i="11"/>
  <c r="AE177" i="11"/>
  <c r="AZ177" i="11" s="1"/>
  <c r="AC252" i="11"/>
  <c r="AE97" i="11"/>
  <c r="AZ97" i="11" s="1"/>
  <c r="AC145" i="11"/>
  <c r="AC13" i="11"/>
  <c r="AX69" i="10"/>
  <c r="AD218" i="11"/>
  <c r="AY218" i="11" s="1"/>
  <c r="AE218" i="11"/>
  <c r="AZ218" i="11" s="1"/>
  <c r="AW218" i="11"/>
  <c r="AB208" i="11"/>
  <c r="AX208" i="11" s="1"/>
  <c r="X208" i="11"/>
  <c r="AW123" i="11"/>
  <c r="AE123" i="11"/>
  <c r="AZ123" i="11" s="1"/>
  <c r="X43" i="11"/>
  <c r="AB216" i="11"/>
  <c r="AX216" i="11" s="1"/>
  <c r="X216" i="11"/>
  <c r="X219" i="11" s="1"/>
  <c r="AB197" i="11"/>
  <c r="AC197" i="11" s="1"/>
  <c r="Z200" i="11"/>
  <c r="AW244" i="11"/>
  <c r="AE244" i="11"/>
  <c r="AZ244" i="11" s="1"/>
  <c r="AW266" i="11"/>
  <c r="AW267" i="11" s="1"/>
  <c r="AE266" i="11"/>
  <c r="AZ266" i="11" s="1"/>
  <c r="AC266" i="11"/>
  <c r="AD266" i="11"/>
  <c r="AY266" i="11" s="1"/>
  <c r="AB72" i="11"/>
  <c r="AX72" i="11" s="1"/>
  <c r="X72" i="11"/>
  <c r="AW240" i="11"/>
  <c r="AE240" i="11"/>
  <c r="AZ240" i="11" s="1"/>
  <c r="AD240" i="11"/>
  <c r="AY240" i="11" s="1"/>
  <c r="AB21" i="11"/>
  <c r="AB23" i="11" s="1"/>
  <c r="Z23" i="11"/>
  <c r="AW116" i="11"/>
  <c r="AE116" i="11"/>
  <c r="AZ116" i="11" s="1"/>
  <c r="AE134" i="11"/>
  <c r="AZ134" i="11" s="1"/>
  <c r="AW134" i="11"/>
  <c r="AB192" i="11"/>
  <c r="X192" i="11"/>
  <c r="X196" i="11" s="1"/>
  <c r="AW172" i="11"/>
  <c r="AC9" i="11"/>
  <c r="Z250" i="11"/>
  <c r="AD271" i="11"/>
  <c r="AY271" i="11" s="1"/>
  <c r="Z165" i="11"/>
  <c r="Q107" i="11"/>
  <c r="Z122" i="11"/>
  <c r="Z238" i="11"/>
  <c r="AD215" i="11"/>
  <c r="AY215" i="11" s="1"/>
  <c r="AC191" i="11"/>
  <c r="AE265" i="11"/>
  <c r="AZ265" i="11" s="1"/>
  <c r="AC131" i="11"/>
  <c r="AC225" i="11"/>
  <c r="AE236" i="11"/>
  <c r="AZ236" i="11" s="1"/>
  <c r="Q295" i="11"/>
  <c r="AD223" i="11"/>
  <c r="AY223" i="11" s="1"/>
  <c r="Z20" i="11"/>
  <c r="AC27" i="11"/>
  <c r="AD145" i="11"/>
  <c r="AY145" i="11" s="1"/>
  <c r="AW13" i="11"/>
  <c r="AE169" i="11"/>
  <c r="AZ169" i="11" s="1"/>
  <c r="AE179" i="11"/>
  <c r="AZ179" i="11" s="1"/>
  <c r="AW237" i="11"/>
  <c r="AW238" i="11" s="1"/>
  <c r="AE237" i="11"/>
  <c r="AZ237" i="11" s="1"/>
  <c r="AC260" i="11"/>
  <c r="AW135" i="11"/>
  <c r="AE135" i="11"/>
  <c r="AZ135" i="11" s="1"/>
  <c r="X245" i="11"/>
  <c r="X68" i="11"/>
  <c r="AE164" i="11"/>
  <c r="AZ164" i="11" s="1"/>
  <c r="AW164" i="11"/>
  <c r="AW252" i="11"/>
  <c r="AE252" i="11"/>
  <c r="AZ252" i="11" s="1"/>
  <c r="AD9" i="11"/>
  <c r="AY9" i="11" s="1"/>
  <c r="AE9" i="11"/>
  <c r="AZ9" i="11" s="1"/>
  <c r="AW9" i="11"/>
  <c r="X154" i="11"/>
  <c r="Q159" i="11"/>
  <c r="Q292" i="11"/>
  <c r="AW225" i="11"/>
  <c r="AE225" i="11"/>
  <c r="AZ225" i="11" s="1"/>
  <c r="AW275" i="11"/>
  <c r="AE275" i="11"/>
  <c r="AZ275" i="11" s="1"/>
  <c r="AD275" i="11"/>
  <c r="AY275" i="11" s="1"/>
  <c r="AB92" i="11"/>
  <c r="AX92" i="11" s="1"/>
  <c r="X92" i="11"/>
  <c r="AW182" i="11"/>
  <c r="AE182" i="11"/>
  <c r="AZ182" i="11" s="1"/>
  <c r="AC182" i="11"/>
  <c r="AW249" i="11"/>
  <c r="AE249" i="11"/>
  <c r="AZ249" i="11" s="1"/>
  <c r="AC19" i="11"/>
  <c r="AC20" i="11" s="1"/>
  <c r="AB11" i="11"/>
  <c r="Z14" i="11"/>
  <c r="AB231" i="11"/>
  <c r="X231" i="11"/>
  <c r="AE229" i="11"/>
  <c r="AZ229" i="11" s="1"/>
  <c r="AD229" i="11"/>
  <c r="AY229" i="11" s="1"/>
  <c r="AW229" i="11"/>
  <c r="X269" i="11"/>
  <c r="AM279" i="10"/>
  <c r="AI242" i="10"/>
  <c r="AI107" i="10" s="1"/>
  <c r="AJ242" i="10"/>
  <c r="AJ107" i="10" s="1"/>
  <c r="AP242" i="10"/>
  <c r="AP107" i="10" s="1"/>
  <c r="AW30" i="10"/>
  <c r="AW74" i="10" s="1"/>
  <c r="AJ88" i="10"/>
  <c r="AJ93" i="10"/>
  <c r="AR187" i="10"/>
  <c r="AR66" i="10"/>
  <c r="AR238" i="10" s="1"/>
  <c r="AR23" i="10" s="1"/>
  <c r="AP88" i="10"/>
  <c r="AP93" i="10" s="1"/>
  <c r="AR30" i="10"/>
  <c r="AR74" i="10" s="1"/>
  <c r="AV159" i="10"/>
  <c r="AS30" i="10"/>
  <c r="AS74" i="10"/>
  <c r="AI88" i="10"/>
  <c r="AI93" i="10"/>
  <c r="AS205" i="10"/>
  <c r="AS246" i="10" s="1"/>
  <c r="AS34" i="10" s="1"/>
  <c r="AS37" i="10" s="1"/>
  <c r="AS257" i="10" s="1"/>
  <c r="AF250" i="10"/>
  <c r="AV140" i="10"/>
  <c r="AL88" i="10"/>
  <c r="AL93" i="10"/>
  <c r="V30" i="10"/>
  <c r="V74" i="10" s="1"/>
  <c r="AO88" i="10"/>
  <c r="AO93" i="10" s="1"/>
  <c r="AQ88" i="10"/>
  <c r="AQ93" i="10"/>
  <c r="AH88" i="10"/>
  <c r="AH93" i="10" s="1"/>
  <c r="AN51" i="10"/>
  <c r="AX134" i="10"/>
  <c r="AW159" i="10"/>
  <c r="AW205" i="10" s="1"/>
  <c r="AW246" i="10" s="1"/>
  <c r="AW34" i="10" s="1"/>
  <c r="AW37" i="10" s="1"/>
  <c r="AW257" i="10" s="1"/>
  <c r="AX239" i="10"/>
  <c r="Y51" i="10"/>
  <c r="Y242" i="10" s="1"/>
  <c r="Y107" i="10" s="1"/>
  <c r="X242" i="10"/>
  <c r="X107" i="10" s="1"/>
  <c r="AE44" i="10"/>
  <c r="AX60" i="10"/>
  <c r="AV62" i="10"/>
  <c r="AV83" i="10" s="1"/>
  <c r="AX15" i="10"/>
  <c r="AV17" i="10"/>
  <c r="AX89" i="10"/>
  <c r="W152" i="10"/>
  <c r="AS147" i="10"/>
  <c r="Q152" i="11" s="1"/>
  <c r="AV112" i="10"/>
  <c r="AX108" i="10"/>
  <c r="AX48" i="10"/>
  <c r="AX42" i="10"/>
  <c r="AX262" i="10"/>
  <c r="AW264" i="10"/>
  <c r="AX21" i="10"/>
  <c r="AX123" i="10"/>
  <c r="AX94" i="10"/>
  <c r="AV133" i="10"/>
  <c r="AX131" i="10"/>
  <c r="AX35" i="10"/>
  <c r="AV219" i="10"/>
  <c r="AX213" i="10"/>
  <c r="AY50" i="11"/>
  <c r="AV241" i="11"/>
  <c r="AS270" i="11"/>
  <c r="AV220" i="11"/>
  <c r="AZ131" i="11"/>
  <c r="BC268" i="11"/>
  <c r="BB268" i="11" s="1"/>
  <c r="BB270" i="11" s="1"/>
  <c r="AU29" i="11"/>
  <c r="AJ298" i="11"/>
  <c r="AC67" i="11"/>
  <c r="X284" i="11"/>
  <c r="AT278" i="11"/>
  <c r="AE267" i="10"/>
  <c r="AK293" i="11"/>
  <c r="AT133" i="11"/>
  <c r="AB47" i="11"/>
  <c r="AW108" i="11"/>
  <c r="AW284" i="11" s="1"/>
  <c r="AS94" i="11"/>
  <c r="AS290" i="11" s="1"/>
  <c r="AK287" i="11"/>
  <c r="AD108" i="11"/>
  <c r="AY108" i="11" s="1"/>
  <c r="AY284" i="11" s="1"/>
  <c r="AS112" i="11"/>
  <c r="AK261" i="11"/>
  <c r="X112" i="11"/>
  <c r="BC29" i="11"/>
  <c r="BB29" i="11" s="1"/>
  <c r="AE219" i="10"/>
  <c r="BC108" i="11"/>
  <c r="BC284" i="11" s="1"/>
  <c r="AJ102" i="11"/>
  <c r="AE112" i="10"/>
  <c r="AK234" i="11"/>
  <c r="AK295" i="11"/>
  <c r="AU211" i="11"/>
  <c r="BC153" i="11"/>
  <c r="BB153" i="11" s="1"/>
  <c r="BD270" i="11"/>
  <c r="AT270" i="11"/>
  <c r="AS285" i="11"/>
  <c r="BC67" i="11"/>
  <c r="BC69" i="11" s="1"/>
  <c r="AV253" i="11"/>
  <c r="BC137" i="11"/>
  <c r="AU99" i="11"/>
  <c r="AX45" i="11"/>
  <c r="AX47" i="11" s="1"/>
  <c r="AT234" i="11"/>
  <c r="AU230" i="11"/>
  <c r="AU269" i="11"/>
  <c r="AU270" i="11" s="1"/>
  <c r="BD108" i="11"/>
  <c r="AT284" i="11"/>
  <c r="X26" i="11"/>
  <c r="AZ108" i="11"/>
  <c r="AZ284" i="11" s="1"/>
  <c r="AE284" i="11"/>
  <c r="AK294" i="11"/>
  <c r="AT165" i="11"/>
  <c r="AW24" i="11"/>
  <c r="AW26" i="11" s="1"/>
  <c r="AK289" i="11"/>
  <c r="AT51" i="11"/>
  <c r="AK165" i="11"/>
  <c r="AK44" i="11"/>
  <c r="AD24" i="11"/>
  <c r="AY24" i="11" s="1"/>
  <c r="AB296" i="11"/>
  <c r="AX175" i="11"/>
  <c r="AE24" i="11"/>
  <c r="AZ24" i="11" s="1"/>
  <c r="AZ26" i="11" s="1"/>
  <c r="AX94" i="11"/>
  <c r="AU92" i="11"/>
  <c r="AS219" i="11"/>
  <c r="AU213" i="11"/>
  <c r="AJ299" i="11"/>
  <c r="AJ93" i="11"/>
  <c r="AU153" i="11"/>
  <c r="AS299" i="11"/>
  <c r="AU257" i="11"/>
  <c r="AV98" i="11"/>
  <c r="AU26" i="11"/>
  <c r="AU231" i="11"/>
  <c r="AS238" i="11"/>
  <c r="AS297" i="11"/>
  <c r="BC148" i="11"/>
  <c r="BB148" i="11" s="1"/>
  <c r="AW94" i="11"/>
  <c r="AX75" i="11"/>
  <c r="AX79" i="11" s="1"/>
  <c r="AT112" i="11"/>
  <c r="AE227" i="10"/>
  <c r="AE274" i="10"/>
  <c r="AB79" i="11"/>
  <c r="AU43" i="11"/>
  <c r="AU44" i="11" s="1"/>
  <c r="AE59" i="10"/>
  <c r="AU107" i="11"/>
  <c r="AT44" i="11"/>
  <c r="BB43" i="11"/>
  <c r="AE270" i="10"/>
  <c r="AE133" i="10"/>
  <c r="AE278" i="10"/>
  <c r="AE234" i="10"/>
  <c r="AE94" i="11"/>
  <c r="AZ94" i="11" s="1"/>
  <c r="Q102" i="11"/>
  <c r="Q290" i="11"/>
  <c r="AC118" i="11"/>
  <c r="AX118" i="11"/>
  <c r="AX226" i="11"/>
  <c r="AB227" i="11"/>
  <c r="AB122" i="11"/>
  <c r="AB187" i="11"/>
  <c r="AX181" i="11"/>
  <c r="AC181" i="11"/>
  <c r="AZ260" i="11"/>
  <c r="AZ224" i="11"/>
  <c r="AW171" i="11"/>
  <c r="AD171" i="11"/>
  <c r="AY171" i="11" s="1"/>
  <c r="AE171" i="11"/>
  <c r="AZ171" i="11" s="1"/>
  <c r="AC171" i="11"/>
  <c r="BD169" i="11"/>
  <c r="BB169" i="11" s="1"/>
  <c r="AT287" i="11"/>
  <c r="AX268" i="11"/>
  <c r="AD31" i="11"/>
  <c r="AW31" i="11"/>
  <c r="AE31" i="11"/>
  <c r="X34" i="11"/>
  <c r="AC31" i="11"/>
  <c r="BC157" i="11"/>
  <c r="BB157" i="11" s="1"/>
  <c r="BB296" i="11" s="1"/>
  <c r="AU157" i="11"/>
  <c r="AU296" i="11" s="1"/>
  <c r="AS296" i="11"/>
  <c r="AS159" i="11"/>
  <c r="AE117" i="10"/>
  <c r="AX248" i="11"/>
  <c r="AB250" i="11"/>
  <c r="AC248" i="11"/>
  <c r="AD12" i="11"/>
  <c r="AW12" i="11"/>
  <c r="AE12" i="11"/>
  <c r="AC12" i="11"/>
  <c r="X14" i="11"/>
  <c r="AX56" i="11"/>
  <c r="AC56" i="11"/>
  <c r="AX97" i="11"/>
  <c r="AC97" i="11"/>
  <c r="AC134" i="11"/>
  <c r="AB137" i="11"/>
  <c r="AX134" i="11"/>
  <c r="BD11" i="11"/>
  <c r="BD14" i="11" s="1"/>
  <c r="BD219" i="11"/>
  <c r="AT41" i="11"/>
  <c r="AX29" i="11"/>
  <c r="AC29" i="11"/>
  <c r="AC202" i="11"/>
  <c r="AD202" i="11"/>
  <c r="AW202" i="11"/>
  <c r="AE202" i="11"/>
  <c r="AX63" i="11"/>
  <c r="AC63" i="11"/>
  <c r="AX276" i="11"/>
  <c r="AC276" i="11"/>
  <c r="AB165" i="11"/>
  <c r="AC160" i="11"/>
  <c r="AX160" i="11"/>
  <c r="AX58" i="11"/>
  <c r="AC58" i="11"/>
  <c r="AU108" i="11"/>
  <c r="AD94" i="11"/>
  <c r="AY94" i="11" s="1"/>
  <c r="AE137" i="10"/>
  <c r="AE140" i="10" s="1"/>
  <c r="AU54" i="11"/>
  <c r="AU11" i="11"/>
  <c r="AU14" i="11" s="1"/>
  <c r="AC116" i="11"/>
  <c r="AX116" i="11"/>
  <c r="AW105" i="11"/>
  <c r="AE105" i="11"/>
  <c r="AD105" i="11"/>
  <c r="AC105" i="11"/>
  <c r="AW40" i="11"/>
  <c r="AE40" i="11"/>
  <c r="AC40" i="11"/>
  <c r="AD40" i="11"/>
  <c r="AX237" i="11"/>
  <c r="AC237" i="11"/>
  <c r="AW136" i="11"/>
  <c r="X137" i="11"/>
  <c r="AD136" i="11"/>
  <c r="AY136" i="11" s="1"/>
  <c r="AC136" i="11"/>
  <c r="AE136" i="11"/>
  <c r="AW210" i="11"/>
  <c r="AE210" i="11"/>
  <c r="AD210" i="11"/>
  <c r="AC210" i="11"/>
  <c r="AC183" i="11"/>
  <c r="AX183" i="11"/>
  <c r="AX80" i="11"/>
  <c r="AC80" i="11"/>
  <c r="BC19" i="11"/>
  <c r="BB19" i="11" s="1"/>
  <c r="AU19" i="11"/>
  <c r="AU20" i="11" s="1"/>
  <c r="AE251" i="11"/>
  <c r="AW251" i="11"/>
  <c r="X254" i="11"/>
  <c r="AD251" i="11"/>
  <c r="AC251" i="11"/>
  <c r="AC169" i="11"/>
  <c r="AX169" i="11"/>
  <c r="AU235" i="11"/>
  <c r="AU238" i="11" s="1"/>
  <c r="AU48" i="11"/>
  <c r="AU51" i="11" s="1"/>
  <c r="AU37" i="11"/>
  <c r="AE62" i="10"/>
  <c r="AE165" i="10"/>
  <c r="AE146" i="10"/>
  <c r="AW228" i="11"/>
  <c r="AD228" i="11"/>
  <c r="AC228" i="11"/>
  <c r="AE228" i="11"/>
  <c r="AW125" i="11"/>
  <c r="AE125" i="11"/>
  <c r="AC125" i="11"/>
  <c r="X127" i="11"/>
  <c r="AD125" i="11"/>
  <c r="BC40" i="11"/>
  <c r="BB40" i="11" s="1"/>
  <c r="BD234" i="11"/>
  <c r="AS41" i="11"/>
  <c r="AS23" i="11"/>
  <c r="AU74" i="11"/>
  <c r="AT285" i="11"/>
  <c r="AU148" i="11"/>
  <c r="AS62" i="11"/>
  <c r="BD117" i="11"/>
  <c r="AT10" i="11"/>
  <c r="AU200" i="11"/>
  <c r="AE176" i="10"/>
  <c r="BD74" i="11"/>
  <c r="AU9" i="11"/>
  <c r="AU10" i="11" s="1"/>
  <c r="AS291" i="11"/>
  <c r="AE14" i="10"/>
  <c r="AE122" i="10"/>
  <c r="AE200" i="10"/>
  <c r="BB179" i="11"/>
  <c r="BB244" i="11"/>
  <c r="AU59" i="11"/>
  <c r="AE20" i="10"/>
  <c r="AU137" i="11"/>
  <c r="AS294" i="11"/>
  <c r="AE47" i="10"/>
  <c r="BD262" i="11"/>
  <c r="AU262" i="11"/>
  <c r="AU264" i="11" s="1"/>
  <c r="AT264" i="11"/>
  <c r="AE159" i="10"/>
  <c r="BC231" i="11"/>
  <c r="BC234" i="11" s="1"/>
  <c r="AT294" i="11"/>
  <c r="AE212" i="10"/>
  <c r="AU169" i="11"/>
  <c r="AE54" i="10"/>
  <c r="AE254" i="10" s="1"/>
  <c r="AE41" i="10" s="1"/>
  <c r="AE196" i="10" s="1"/>
  <c r="AE10" i="10" s="1"/>
  <c r="AE26" i="10" s="1"/>
  <c r="AE30" i="10" s="1"/>
  <c r="AE83" i="10"/>
  <c r="BD27" i="11"/>
  <c r="BD30" i="11" s="1"/>
  <c r="AT30" i="11"/>
  <c r="BC261" i="11"/>
  <c r="BD195" i="11"/>
  <c r="AU195" i="11"/>
  <c r="BD94" i="11"/>
  <c r="BD102" i="11" s="1"/>
  <c r="AT102" i="11"/>
  <c r="BD224" i="11"/>
  <c r="BD227" i="11" s="1"/>
  <c r="AT227" i="11"/>
  <c r="BB78" i="11"/>
  <c r="BD79" i="11"/>
  <c r="AU27" i="11"/>
  <c r="BC90" i="11"/>
  <c r="BB90" i="11" s="1"/>
  <c r="AU90" i="11"/>
  <c r="AS293" i="11"/>
  <c r="BD201" i="11"/>
  <c r="BB201" i="11" s="1"/>
  <c r="AU190" i="11"/>
  <c r="BC265" i="11"/>
  <c r="AU265" i="11"/>
  <c r="AU267" i="11" s="1"/>
  <c r="AS267" i="11"/>
  <c r="AT47" i="11"/>
  <c r="BD45" i="11"/>
  <c r="BD47" i="11" s="1"/>
  <c r="BD210" i="11"/>
  <c r="BD212" i="11" s="1"/>
  <c r="AT212" i="11"/>
  <c r="BB203" i="11"/>
  <c r="BC205" i="11"/>
  <c r="BD142" i="11"/>
  <c r="AU142" i="11"/>
  <c r="AT146" i="11"/>
  <c r="BD21" i="11"/>
  <c r="BB21" i="11" s="1"/>
  <c r="BB23" i="11" s="1"/>
  <c r="AT23" i="11"/>
  <c r="BC247" i="11"/>
  <c r="AS250" i="11"/>
  <c r="AU247" i="11"/>
  <c r="AU250" i="11" s="1"/>
  <c r="AU208" i="11"/>
  <c r="AS212" i="11"/>
  <c r="BC208" i="11"/>
  <c r="BB208" i="11" s="1"/>
  <c r="BC16" i="11"/>
  <c r="AS17" i="11"/>
  <c r="AU16" i="11"/>
  <c r="AU17" i="11" s="1"/>
  <c r="BD184" i="11"/>
  <c r="AT295" i="11"/>
  <c r="AU184" i="11"/>
  <c r="BD107" i="11"/>
  <c r="BB104" i="11"/>
  <c r="BD52" i="11"/>
  <c r="BD54" i="11" s="1"/>
  <c r="AT54" i="11"/>
  <c r="BC139" i="11"/>
  <c r="AU139" i="11"/>
  <c r="AS140" i="11"/>
  <c r="BC180" i="11"/>
  <c r="BB180" i="11" s="1"/>
  <c r="AU180" i="11"/>
  <c r="BB216" i="11"/>
  <c r="BC77" i="11"/>
  <c r="BB77" i="11" s="1"/>
  <c r="AS79" i="11"/>
  <c r="AU77" i="11"/>
  <c r="AU79" i="11" s="1"/>
  <c r="BC124" i="11"/>
  <c r="AS127" i="11"/>
  <c r="AU124" i="11"/>
  <c r="AU127" i="11" s="1"/>
  <c r="BC121" i="11"/>
  <c r="BB121" i="11" s="1"/>
  <c r="AS122" i="11"/>
  <c r="AU121" i="11"/>
  <c r="AU122" i="11" s="1"/>
  <c r="BC14" i="11"/>
  <c r="AT289" i="11"/>
  <c r="AU216" i="11"/>
  <c r="BD31" i="11"/>
  <c r="BD34" i="11" s="1"/>
  <c r="AT34" i="11"/>
  <c r="AU128" i="11"/>
  <c r="AU130" i="11" s="1"/>
  <c r="AS93" i="11"/>
  <c r="AU117" i="11"/>
  <c r="BC190" i="11"/>
  <c r="BC196" i="11" s="1"/>
  <c r="BD82" i="11"/>
  <c r="AT83" i="11"/>
  <c r="AT299" i="11"/>
  <c r="AU82" i="11"/>
  <c r="AU83" i="11" s="1"/>
  <c r="BD120" i="11"/>
  <c r="BB120" i="11" s="1"/>
  <c r="AT122" i="11"/>
  <c r="BB89" i="11"/>
  <c r="BC42" i="11"/>
  <c r="AS44" i="11"/>
  <c r="BB86" i="11"/>
  <c r="BC88" i="11"/>
  <c r="BC162" i="11"/>
  <c r="BB162" i="11" s="1"/>
  <c r="BB165" i="11" s="1"/>
  <c r="AS165" i="11"/>
  <c r="AU162" i="11"/>
  <c r="AU165" i="11" s="1"/>
  <c r="AU201" i="11"/>
  <c r="AU205" i="11" s="1"/>
  <c r="AS287" i="11"/>
  <c r="AS130" i="11"/>
  <c r="AS298" i="11"/>
  <c r="AU131" i="11"/>
  <c r="AU133" i="11" s="1"/>
  <c r="AS133" i="11"/>
  <c r="BC131" i="11"/>
  <c r="BB75" i="11"/>
  <c r="AT219" i="11"/>
  <c r="BC46" i="11"/>
  <c r="BB46" i="11" s="1"/>
  <c r="AU46" i="11"/>
  <c r="AU47" i="11" s="1"/>
  <c r="BC101" i="11"/>
  <c r="BB101" i="11" s="1"/>
  <c r="AU101" i="11"/>
  <c r="AU21" i="11"/>
  <c r="AU23" i="11" s="1"/>
  <c r="AU210" i="11"/>
  <c r="BC276" i="11"/>
  <c r="AS278" i="11"/>
  <c r="AU276" i="11"/>
  <c r="AU278" i="11" s="1"/>
  <c r="BC253" i="11"/>
  <c r="AU253" i="11"/>
  <c r="AU254" i="11" s="1"/>
  <c r="AS254" i="11"/>
  <c r="BD249" i="11"/>
  <c r="BD250" i="11" s="1"/>
  <c r="AT250" i="11"/>
  <c r="BC243" i="11"/>
  <c r="AU243" i="11"/>
  <c r="AU246" i="11" s="1"/>
  <c r="AS246" i="11"/>
  <c r="BC239" i="11"/>
  <c r="AU239" i="11"/>
  <c r="AU242" i="11" s="1"/>
  <c r="AS242" i="11"/>
  <c r="BB197" i="11"/>
  <c r="BB200" i="11" s="1"/>
  <c r="BC200" i="11"/>
  <c r="BD138" i="11"/>
  <c r="AT140" i="11"/>
  <c r="AU138" i="11"/>
  <c r="BD271" i="11"/>
  <c r="BD274" i="11" s="1"/>
  <c r="AT274" i="11"/>
  <c r="BD84" i="11"/>
  <c r="AT88" i="11"/>
  <c r="BD167" i="11"/>
  <c r="BB167" i="11" s="1"/>
  <c r="AT176" i="11"/>
  <c r="BC143" i="11"/>
  <c r="BB143" i="11" s="1"/>
  <c r="AU143" i="11"/>
  <c r="AT267" i="11"/>
  <c r="BD298" i="11"/>
  <c r="AT297" i="11"/>
  <c r="AS146" i="11"/>
  <c r="AU84" i="11"/>
  <c r="AU88" i="11" s="1"/>
  <c r="BD258" i="11"/>
  <c r="BD261" i="11" s="1"/>
  <c r="AT261" i="11"/>
  <c r="AU271" i="11"/>
  <c r="AU274" i="11" s="1"/>
  <c r="AU258" i="11"/>
  <c r="AU261" i="11" s="1"/>
  <c r="AU167" i="11"/>
  <c r="BD67" i="11"/>
  <c r="BD69" i="11" s="1"/>
  <c r="AT69" i="11"/>
  <c r="AU224" i="11"/>
  <c r="AU227" i="11" s="1"/>
  <c r="BD154" i="11"/>
  <c r="AT292" i="11"/>
  <c r="AU154" i="11"/>
  <c r="BD188" i="11"/>
  <c r="AU188" i="11"/>
  <c r="AT196" i="11"/>
  <c r="BC166" i="11"/>
  <c r="BB166" i="11" s="1"/>
  <c r="AU166" i="11"/>
  <c r="BD63" i="11"/>
  <c r="AU63" i="11"/>
  <c r="AU66" i="11" s="1"/>
  <c r="AT66" i="11"/>
  <c r="AU67" i="11"/>
  <c r="AU69" i="11" s="1"/>
  <c r="AC279" i="10"/>
  <c r="BD61" i="11"/>
  <c r="AU61" i="11"/>
  <c r="AT62" i="11"/>
  <c r="AT290" i="11"/>
  <c r="BD235" i="11"/>
  <c r="BB235" i="11" s="1"/>
  <c r="AT293" i="11"/>
  <c r="AT238" i="11"/>
  <c r="BB136" i="11"/>
  <c r="BB137" i="11" s="1"/>
  <c r="BD137" i="11"/>
  <c r="BC31" i="11"/>
  <c r="AS34" i="11"/>
  <c r="AU31" i="11"/>
  <c r="AU34" i="11" s="1"/>
  <c r="AS289" i="11"/>
  <c r="BB80" i="11"/>
  <c r="BC83" i="11"/>
  <c r="BD26" i="11"/>
  <c r="BB24" i="11"/>
  <c r="BB26" i="11" s="1"/>
  <c r="BB211" i="11"/>
  <c r="BB273" i="11"/>
  <c r="BC274" i="11"/>
  <c r="BB91" i="11"/>
  <c r="BB103" i="11"/>
  <c r="BC107" i="11"/>
  <c r="BB56" i="11"/>
  <c r="BB59" i="11" s="1"/>
  <c r="BC59" i="11"/>
  <c r="BB28" i="11"/>
  <c r="BB116" i="11"/>
  <c r="BB117" i="11" s="1"/>
  <c r="BC117" i="11"/>
  <c r="BC38" i="11"/>
  <c r="BB38" i="11" s="1"/>
  <c r="AU38" i="11"/>
  <c r="AU41" i="11" s="1"/>
  <c r="BC23" i="11"/>
  <c r="BD127" i="11"/>
  <c r="BB123" i="11"/>
  <c r="BB100" i="11"/>
  <c r="BB220" i="11"/>
  <c r="BC227" i="11"/>
  <c r="BB141" i="11"/>
  <c r="AB147" i="10"/>
  <c r="AZ71" i="11"/>
  <c r="BC238" i="11"/>
  <c r="AZ268" i="11"/>
  <c r="BC54" i="11"/>
  <c r="BB48" i="11"/>
  <c r="BC51" i="11"/>
  <c r="BB7" i="11"/>
  <c r="BC10" i="11"/>
  <c r="AZ255" i="11"/>
  <c r="BB128" i="11"/>
  <c r="BB130" i="11" s="1"/>
  <c r="BC130" i="11"/>
  <c r="BB50" i="11"/>
  <c r="BB35" i="11"/>
  <c r="BB37" i="11" s="1"/>
  <c r="BC37" i="11"/>
  <c r="AZ235" i="11"/>
  <c r="BB9" i="11"/>
  <c r="BB60" i="11"/>
  <c r="BC62" i="11"/>
  <c r="BB255" i="11"/>
  <c r="BB257" i="11" s="1"/>
  <c r="BC257" i="11"/>
  <c r="AZ52" i="11"/>
  <c r="BB70" i="11"/>
  <c r="BB74" i="11" s="1"/>
  <c r="BC74" i="11"/>
  <c r="BB18" i="11"/>
  <c r="AZ109" i="11"/>
  <c r="BB168" i="11"/>
  <c r="BB186" i="11"/>
  <c r="BB213" i="11"/>
  <c r="BC219" i="11"/>
  <c r="BB109" i="11"/>
  <c r="BB172" i="11"/>
  <c r="BC295" i="11"/>
  <c r="AV82" i="11"/>
  <c r="AV209" i="11"/>
  <c r="AV111" i="11"/>
  <c r="AV46" i="11"/>
  <c r="AV198" i="11"/>
  <c r="AV143" i="11"/>
  <c r="AV230" i="11"/>
  <c r="AV33" i="11"/>
  <c r="H119" i="10"/>
  <c r="H12" i="10"/>
  <c r="H29" i="10"/>
  <c r="H46" i="10"/>
  <c r="H55" i="10"/>
  <c r="H63" i="10"/>
  <c r="H78" i="10"/>
  <c r="H86" i="10"/>
  <c r="H100" i="10"/>
  <c r="H108" i="10"/>
  <c r="H115" i="10"/>
  <c r="H123" i="10"/>
  <c r="H139" i="10"/>
  <c r="H154" i="10"/>
  <c r="H161" i="10"/>
  <c r="H174" i="10"/>
  <c r="H181" i="10"/>
  <c r="H194" i="10"/>
  <c r="H209" i="10"/>
  <c r="H216" i="10"/>
  <c r="H223" i="10"/>
  <c r="H230" i="10"/>
  <c r="H237" i="10"/>
  <c r="H245" i="10"/>
  <c r="H253" i="10"/>
  <c r="H262" i="10"/>
  <c r="H157" i="10"/>
  <c r="H7" i="10"/>
  <c r="H13" i="10"/>
  <c r="H39" i="10"/>
  <c r="H56" i="10"/>
  <c r="H95" i="10"/>
  <c r="H116" i="10"/>
  <c r="H124" i="10"/>
  <c r="H132" i="10"/>
  <c r="H141" i="10"/>
  <c r="H148" i="10"/>
  <c r="H155" i="10"/>
  <c r="H162" i="10"/>
  <c r="H169" i="10"/>
  <c r="H175" i="10"/>
  <c r="H182" i="10"/>
  <c r="H189" i="10"/>
  <c r="H195" i="10"/>
  <c r="H203" i="10"/>
  <c r="H210" i="10"/>
  <c r="H217" i="10"/>
  <c r="H224" i="10"/>
  <c r="H231" i="10"/>
  <c r="H263" i="10"/>
  <c r="H272" i="10"/>
  <c r="H64" i="10"/>
  <c r="H22" i="10"/>
  <c r="H48" i="10"/>
  <c r="H33" i="10"/>
  <c r="H90" i="10"/>
  <c r="H266" i="10"/>
  <c r="H24" i="10"/>
  <c r="H32" i="10"/>
  <c r="H40" i="10"/>
  <c r="H49" i="10"/>
  <c r="H57" i="10"/>
  <c r="H65" i="10"/>
  <c r="H81" i="10"/>
  <c r="H96" i="10"/>
  <c r="H103" i="10"/>
  <c r="H110" i="10"/>
  <c r="H125" i="10"/>
  <c r="H134" i="10"/>
  <c r="H142" i="10"/>
  <c r="H156" i="10"/>
  <c r="H163" i="10"/>
  <c r="H170" i="10"/>
  <c r="H177" i="10"/>
  <c r="H183" i="10"/>
  <c r="H190" i="10"/>
  <c r="H197" i="10"/>
  <c r="H204" i="10"/>
  <c r="H211" i="10"/>
  <c r="H218" i="10"/>
  <c r="H225" i="10"/>
  <c r="H232" i="10"/>
  <c r="H240" i="10"/>
  <c r="H248" i="10"/>
  <c r="H256" i="10"/>
  <c r="H265" i="10"/>
  <c r="H273" i="10"/>
  <c r="H131" i="10"/>
  <c r="H8" i="10"/>
  <c r="H16" i="10"/>
  <c r="H25" i="10"/>
  <c r="H50" i="10"/>
  <c r="H58" i="10"/>
  <c r="H75" i="10"/>
  <c r="H82" i="10"/>
  <c r="H97" i="10"/>
  <c r="H104" i="10"/>
  <c r="H111" i="10"/>
  <c r="H126" i="10"/>
  <c r="H135" i="10"/>
  <c r="H150" i="10"/>
  <c r="H164" i="10"/>
  <c r="H171" i="10"/>
  <c r="H178" i="10"/>
  <c r="H184" i="10"/>
  <c r="H198" i="10"/>
  <c r="H206" i="10"/>
  <c r="H220" i="10"/>
  <c r="H226" i="10"/>
  <c r="H233" i="10"/>
  <c r="H241" i="10"/>
  <c r="H249" i="10"/>
  <c r="H258" i="10"/>
  <c r="H275" i="10"/>
  <c r="H18" i="10"/>
  <c r="H27" i="10"/>
  <c r="H43" i="10"/>
  <c r="H68" i="10"/>
  <c r="H76" i="10"/>
  <c r="H91" i="10"/>
  <c r="H98" i="10"/>
  <c r="H105" i="10"/>
  <c r="H113" i="10"/>
  <c r="H120" i="10"/>
  <c r="H136" i="10"/>
  <c r="H144" i="10"/>
  <c r="H151" i="10"/>
  <c r="H166" i="10"/>
  <c r="H172" i="10"/>
  <c r="H185" i="10"/>
  <c r="H192" i="10"/>
  <c r="H199" i="10"/>
  <c r="H207" i="10"/>
  <c r="H214" i="10"/>
  <c r="H221" i="10"/>
  <c r="H228" i="10"/>
  <c r="H235" i="10"/>
  <c r="H243" i="10"/>
  <c r="H251" i="10"/>
  <c r="H259" i="10"/>
  <c r="H268" i="10"/>
  <c r="H276" i="10"/>
  <c r="H28" i="10"/>
  <c r="H45" i="10"/>
  <c r="H61" i="10"/>
  <c r="H70" i="10"/>
  <c r="H77" i="10"/>
  <c r="H85" i="10"/>
  <c r="H99" i="10"/>
  <c r="H114" i="10"/>
  <c r="H121" i="10"/>
  <c r="H129" i="10"/>
  <c r="H138" i="10"/>
  <c r="H145" i="10"/>
  <c r="H167" i="10"/>
  <c r="H173" i="10"/>
  <c r="H180" i="10"/>
  <c r="H186" i="10"/>
  <c r="H193" i="10"/>
  <c r="H201" i="10"/>
  <c r="H208" i="10"/>
  <c r="H215" i="10"/>
  <c r="H222" i="10"/>
  <c r="H229" i="10"/>
  <c r="H236" i="10"/>
  <c r="H244" i="10"/>
  <c r="H252" i="10"/>
  <c r="H260" i="10"/>
  <c r="H269" i="10"/>
  <c r="H277" i="10"/>
  <c r="H9" i="10"/>
  <c r="H19" i="10"/>
  <c r="H36" i="10"/>
  <c r="H53" i="10"/>
  <c r="H67" i="10"/>
  <c r="H143" i="10"/>
  <c r="H191" i="10"/>
  <c r="H213" i="10"/>
  <c r="H71" i="10"/>
  <c r="H188" i="10"/>
  <c r="H271" i="10"/>
  <c r="H168" i="10"/>
  <c r="H147" i="10"/>
  <c r="H255" i="10"/>
  <c r="H247" i="10"/>
  <c r="H239" i="10"/>
  <c r="H202" i="10"/>
  <c r="H179" i="10"/>
  <c r="H160" i="10"/>
  <c r="H158" i="10"/>
  <c r="H153" i="10"/>
  <c r="H149" i="10"/>
  <c r="H128" i="10"/>
  <c r="H118" i="10"/>
  <c r="H109" i="10"/>
  <c r="H106" i="10"/>
  <c r="H101" i="10"/>
  <c r="H94" i="10"/>
  <c r="H92" i="10"/>
  <c r="H89" i="10"/>
  <c r="H87" i="10"/>
  <c r="H84" i="10"/>
  <c r="H80" i="10"/>
  <c r="H72" i="10"/>
  <c r="H73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4" i="10"/>
  <c r="AA274" i="10"/>
  <c r="Z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AB270" i="10"/>
  <c r="AA270" i="10"/>
  <c r="Z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AB267" i="10"/>
  <c r="AA267" i="10"/>
  <c r="Z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AB264" i="10"/>
  <c r="AA264" i="10"/>
  <c r="Z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AB234" i="10"/>
  <c r="AA234" i="10"/>
  <c r="Z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AB227" i="10"/>
  <c r="AA227" i="10"/>
  <c r="Z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AB219" i="10"/>
  <c r="AA219" i="10"/>
  <c r="Z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AB212" i="10"/>
  <c r="AA212" i="10"/>
  <c r="Z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AB200" i="10"/>
  <c r="AA200" i="10"/>
  <c r="Z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AB176" i="10"/>
  <c r="AA176" i="10"/>
  <c r="Z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AB165" i="10"/>
  <c r="AA165" i="10"/>
  <c r="Z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K159" i="10"/>
  <c r="AA152" i="10"/>
  <c r="Z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AB146" i="10"/>
  <c r="AA146" i="10"/>
  <c r="Z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B140" i="10"/>
  <c r="Z140" i="10"/>
  <c r="S140" i="10"/>
  <c r="R140" i="10"/>
  <c r="P140" i="10"/>
  <c r="M140" i="10"/>
  <c r="L140" i="10"/>
  <c r="J140" i="10"/>
  <c r="AB137" i="10"/>
  <c r="AB159" i="10" s="1"/>
  <c r="AA137" i="10"/>
  <c r="AA140" i="10" s="1"/>
  <c r="Z137" i="10"/>
  <c r="Z159" i="10" s="1"/>
  <c r="U137" i="10"/>
  <c r="U140" i="10" s="1"/>
  <c r="T137" i="10"/>
  <c r="S137" i="10"/>
  <c r="S159" i="10" s="1"/>
  <c r="R137" i="10"/>
  <c r="R159" i="10" s="1"/>
  <c r="Q137" i="10"/>
  <c r="Q140" i="10" s="1"/>
  <c r="P137" i="10"/>
  <c r="P159" i="10" s="1"/>
  <c r="O137" i="10"/>
  <c r="O140" i="10" s="1"/>
  <c r="N137" i="10"/>
  <c r="M137" i="10"/>
  <c r="M159" i="10" s="1"/>
  <c r="L137" i="10"/>
  <c r="L159" i="10" s="1"/>
  <c r="K137" i="10"/>
  <c r="K140" i="10" s="1"/>
  <c r="K205" i="10" s="1"/>
  <c r="K246" i="10" s="1"/>
  <c r="K34" i="10" s="1"/>
  <c r="K37" i="10" s="1"/>
  <c r="K257" i="10" s="1"/>
  <c r="J137" i="10"/>
  <c r="J159" i="10" s="1"/>
  <c r="I137" i="10"/>
  <c r="I140" i="10" s="1"/>
  <c r="AB133" i="10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2" i="10"/>
  <c r="AA122" i="10"/>
  <c r="Z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AB117" i="10"/>
  <c r="AA117" i="10"/>
  <c r="Z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AB112" i="10"/>
  <c r="AA112" i="10"/>
  <c r="Z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Z83" i="10"/>
  <c r="P83" i="10"/>
  <c r="J83" i="10"/>
  <c r="AB69" i="10"/>
  <c r="AA69" i="10"/>
  <c r="Z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AB62" i="10"/>
  <c r="AB83" i="10" s="1"/>
  <c r="AA62" i="10"/>
  <c r="AA83" i="10" s="1"/>
  <c r="Z62" i="10"/>
  <c r="U62" i="10"/>
  <c r="U83" i="10" s="1"/>
  <c r="T62" i="10"/>
  <c r="T83" i="10" s="1"/>
  <c r="S62" i="10"/>
  <c r="S83" i="10" s="1"/>
  <c r="R62" i="10"/>
  <c r="R83" i="10" s="1"/>
  <c r="Q62" i="10"/>
  <c r="Q83" i="10" s="1"/>
  <c r="P62" i="10"/>
  <c r="O62" i="10"/>
  <c r="O83" i="10" s="1"/>
  <c r="N62" i="10"/>
  <c r="N83" i="10" s="1"/>
  <c r="M62" i="10"/>
  <c r="M83" i="10" s="1"/>
  <c r="L62" i="10"/>
  <c r="L83" i="10" s="1"/>
  <c r="K62" i="10"/>
  <c r="K83" i="10" s="1"/>
  <c r="J62" i="10"/>
  <c r="I62" i="10"/>
  <c r="I83" i="10" s="1"/>
  <c r="AB59" i="10"/>
  <c r="AA59" i="10"/>
  <c r="Z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Z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4" i="10" s="1"/>
  <c r="AB41" i="10" s="1"/>
  <c r="AB196" i="10" s="1"/>
  <c r="AB10" i="10" s="1"/>
  <c r="AB26" i="10" s="1"/>
  <c r="AA44" i="10"/>
  <c r="AA54" i="10" s="1"/>
  <c r="AA254" i="10" s="1"/>
  <c r="AA41" i="10" s="1"/>
  <c r="AA196" i="10" s="1"/>
  <c r="AA10" i="10" s="1"/>
  <c r="AA26" i="10" s="1"/>
  <c r="Z44" i="10"/>
  <c r="Z54" i="10" s="1"/>
  <c r="Z254" i="10" s="1"/>
  <c r="Z41" i="10" s="1"/>
  <c r="Z196" i="10" s="1"/>
  <c r="U44" i="10"/>
  <c r="U54" i="10" s="1"/>
  <c r="U254" i="10" s="1"/>
  <c r="T44" i="10"/>
  <c r="T54" i="10" s="1"/>
  <c r="T254" i="10" s="1"/>
  <c r="T41" i="10" s="1"/>
  <c r="T196" i="10" s="1"/>
  <c r="T10" i="10" s="1"/>
  <c r="T26" i="10" s="1"/>
  <c r="S44" i="10"/>
  <c r="S54" i="10" s="1"/>
  <c r="S254" i="10" s="1"/>
  <c r="S41" i="10" s="1"/>
  <c r="S196" i="10" s="1"/>
  <c r="S10" i="10" s="1"/>
  <c r="S26" i="10" s="1"/>
  <c r="R44" i="10"/>
  <c r="R54" i="10" s="1"/>
  <c r="R254" i="10" s="1"/>
  <c r="R41" i="10" s="1"/>
  <c r="R196" i="10" s="1"/>
  <c r="R10" i="10" s="1"/>
  <c r="R26" i="10" s="1"/>
  <c r="Q44" i="10"/>
  <c r="Q54" i="10" s="1"/>
  <c r="Q254" i="10" s="1"/>
  <c r="Q41" i="10" s="1"/>
  <c r="Q196" i="10" s="1"/>
  <c r="Q10" i="10" s="1"/>
  <c r="Q26" i="10" s="1"/>
  <c r="P44" i="10"/>
  <c r="P54" i="10" s="1"/>
  <c r="P254" i="10" s="1"/>
  <c r="P41" i="10" s="1"/>
  <c r="O44" i="10"/>
  <c r="O54" i="10" s="1"/>
  <c r="O254" i="10" s="1"/>
  <c r="N44" i="10"/>
  <c r="N54" i="10" s="1"/>
  <c r="N254" i="10" s="1"/>
  <c r="N41" i="10" s="1"/>
  <c r="N196" i="10" s="1"/>
  <c r="N10" i="10" s="1"/>
  <c r="N26" i="10" s="1"/>
  <c r="M44" i="10"/>
  <c r="M54" i="10" s="1"/>
  <c r="M254" i="10" s="1"/>
  <c r="L44" i="10"/>
  <c r="L54" i="10" s="1"/>
  <c r="L254" i="10" s="1"/>
  <c r="K44" i="10"/>
  <c r="K54" i="10" s="1"/>
  <c r="K254" i="10" s="1"/>
  <c r="K41" i="10" s="1"/>
  <c r="K196" i="10" s="1"/>
  <c r="K10" i="10" s="1"/>
  <c r="K26" i="10" s="1"/>
  <c r="J44" i="10"/>
  <c r="J54" i="10" s="1"/>
  <c r="J254" i="10" s="1"/>
  <c r="J41" i="10" s="1"/>
  <c r="J196" i="10" s="1"/>
  <c r="I44" i="10"/>
  <c r="I54" i="10" s="1"/>
  <c r="I254" i="10" s="1"/>
  <c r="I41" i="10" s="1"/>
  <c r="I196" i="10" s="1"/>
  <c r="I10" i="10" s="1"/>
  <c r="I26" i="10" s="1"/>
  <c r="U41" i="10"/>
  <c r="U196" i="10" s="1"/>
  <c r="O41" i="10"/>
  <c r="O196" i="10" s="1"/>
  <c r="M41" i="10"/>
  <c r="M196" i="10" s="1"/>
  <c r="M10" i="10" s="1"/>
  <c r="M26" i="10" s="1"/>
  <c r="L41" i="10"/>
  <c r="L196" i="10" s="1"/>
  <c r="Z26" i="10"/>
  <c r="J26" i="10"/>
  <c r="AB20" i="10"/>
  <c r="AA20" i="10"/>
  <c r="Z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Z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Z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Z10" i="10"/>
  <c r="U10" i="10"/>
  <c r="U26" i="10" s="1"/>
  <c r="O10" i="10"/>
  <c r="O26" i="10" s="1"/>
  <c r="L10" i="10"/>
  <c r="L26" i="10" s="1"/>
  <c r="J10" i="10"/>
  <c r="AV157" i="11" l="1"/>
  <c r="AZ296" i="11"/>
  <c r="AV118" i="11"/>
  <c r="AV48" i="11"/>
  <c r="AV211" i="11"/>
  <c r="AY296" i="11"/>
  <c r="AV121" i="11"/>
  <c r="AV86" i="11"/>
  <c r="AY140" i="11"/>
  <c r="AV188" i="11"/>
  <c r="AC296" i="11"/>
  <c r="BQ14" i="10"/>
  <c r="BS11" i="10"/>
  <c r="BS14" i="10" s="1"/>
  <c r="BS141" i="10"/>
  <c r="BS146" i="10" s="1"/>
  <c r="BQ146" i="10"/>
  <c r="BS123" i="10"/>
  <c r="BS127" i="10" s="1"/>
  <c r="BQ127" i="10"/>
  <c r="AX112" i="10"/>
  <c r="AX17" i="10"/>
  <c r="BQ242" i="10"/>
  <c r="BS239" i="10"/>
  <c r="BS242" i="10" s="1"/>
  <c r="BQ23" i="10"/>
  <c r="BS21" i="10"/>
  <c r="BS23" i="10" s="1"/>
  <c r="BS45" i="10"/>
  <c r="BS47" i="10" s="1"/>
  <c r="BQ47" i="10"/>
  <c r="BS197" i="10"/>
  <c r="BS200" i="10" s="1"/>
  <c r="BQ200" i="10"/>
  <c r="BS18" i="10"/>
  <c r="BS20" i="10" s="1"/>
  <c r="BQ20" i="10"/>
  <c r="BS220" i="10"/>
  <c r="BS227" i="10" s="1"/>
  <c r="BQ227" i="10"/>
  <c r="BS48" i="10"/>
  <c r="BS51" i="10" s="1"/>
  <c r="BQ51" i="10"/>
  <c r="AX219" i="10"/>
  <c r="BQ37" i="10"/>
  <c r="BS35" i="10"/>
  <c r="BS37" i="10" s="1"/>
  <c r="AX62" i="10"/>
  <c r="AX83" i="10" s="1"/>
  <c r="AX137" i="10"/>
  <c r="AX140" i="10" s="1"/>
  <c r="BS118" i="10"/>
  <c r="BS122" i="10" s="1"/>
  <c r="BQ122" i="10"/>
  <c r="BQ267" i="10"/>
  <c r="BS265" i="10"/>
  <c r="BS267" i="10" s="1"/>
  <c r="BQ59" i="10"/>
  <c r="BS55" i="10"/>
  <c r="BS59" i="10" s="1"/>
  <c r="AX133" i="10"/>
  <c r="AX264" i="10"/>
  <c r="BQ278" i="10"/>
  <c r="BS275" i="10"/>
  <c r="BS278" i="10" s="1"/>
  <c r="BQ176" i="10"/>
  <c r="BS166" i="10"/>
  <c r="BS176" i="10" s="1"/>
  <c r="BQ117" i="10"/>
  <c r="BS113" i="10"/>
  <c r="BS117" i="10" s="1"/>
  <c r="BS94" i="10"/>
  <c r="BS102" i="10" s="1"/>
  <c r="BQ102" i="10"/>
  <c r="BQ165" i="10"/>
  <c r="BS160" i="10"/>
  <c r="BS165" i="10" s="1"/>
  <c r="BS42" i="10"/>
  <c r="BS44" i="10" s="1"/>
  <c r="BQ44" i="10"/>
  <c r="BS89" i="10"/>
  <c r="BS93" i="10" s="1"/>
  <c r="BQ93" i="10"/>
  <c r="AV190" i="11"/>
  <c r="AX274" i="11"/>
  <c r="AV178" i="11"/>
  <c r="AZ122" i="11"/>
  <c r="AV120" i="11"/>
  <c r="AV185" i="11"/>
  <c r="AV151" i="11"/>
  <c r="AV272" i="11"/>
  <c r="AV77" i="11"/>
  <c r="AV38" i="11"/>
  <c r="AV144" i="11"/>
  <c r="AV145" i="11"/>
  <c r="AV149" i="11"/>
  <c r="X287" i="11"/>
  <c r="AV173" i="11"/>
  <c r="AV64" i="11"/>
  <c r="X264" i="11"/>
  <c r="AV55" i="11"/>
  <c r="AV222" i="11"/>
  <c r="AV101" i="11"/>
  <c r="AW79" i="11"/>
  <c r="AD20" i="11"/>
  <c r="AE296" i="11"/>
  <c r="AV184" i="11"/>
  <c r="AV142" i="11"/>
  <c r="AV214" i="11"/>
  <c r="AY79" i="11"/>
  <c r="AV166" i="11"/>
  <c r="AW122" i="11"/>
  <c r="AX21" i="11"/>
  <c r="AX23" i="11" s="1"/>
  <c r="AD47" i="11"/>
  <c r="AW146" i="11"/>
  <c r="AV89" i="11"/>
  <c r="AC257" i="11"/>
  <c r="AC34" i="11"/>
  <c r="AC146" i="11"/>
  <c r="AC122" i="11"/>
  <c r="AV217" i="11"/>
  <c r="AV193" i="11"/>
  <c r="X107" i="11"/>
  <c r="AY250" i="11"/>
  <c r="AB234" i="11"/>
  <c r="Q291" i="11"/>
  <c r="Q283" i="11" s="1"/>
  <c r="AE262" i="11"/>
  <c r="AE264" i="11" s="1"/>
  <c r="AV50" i="11"/>
  <c r="AV194" i="11"/>
  <c r="AV19" i="11"/>
  <c r="AD262" i="11"/>
  <c r="AD264" i="11" s="1"/>
  <c r="AV99" i="11"/>
  <c r="AC238" i="11"/>
  <c r="AV150" i="11"/>
  <c r="AV221" i="11"/>
  <c r="AB278" i="11"/>
  <c r="AC73" i="11"/>
  <c r="AV42" i="11"/>
  <c r="AE47" i="11"/>
  <c r="AC15" i="11"/>
  <c r="Z274" i="11"/>
  <c r="AB274" i="11"/>
  <c r="AE112" i="11"/>
  <c r="AD15" i="11"/>
  <c r="AY15" i="11" s="1"/>
  <c r="AV148" i="11"/>
  <c r="AV163" i="11"/>
  <c r="AW264" i="11"/>
  <c r="AW15" i="11"/>
  <c r="AV260" i="11"/>
  <c r="AV164" i="11"/>
  <c r="AV135" i="11"/>
  <c r="AZ267" i="11"/>
  <c r="AV27" i="11"/>
  <c r="AV124" i="11"/>
  <c r="AY285" i="11"/>
  <c r="AZ146" i="11"/>
  <c r="AV215" i="11"/>
  <c r="AV110" i="11"/>
  <c r="AV199" i="11"/>
  <c r="AV203" i="11"/>
  <c r="AE226" i="11"/>
  <c r="AZ226" i="11" s="1"/>
  <c r="AZ227" i="11" s="1"/>
  <c r="Z287" i="11"/>
  <c r="AV179" i="11"/>
  <c r="AY122" i="11"/>
  <c r="Z37" i="11"/>
  <c r="AV119" i="11"/>
  <c r="AV91" i="11"/>
  <c r="AV175" i="11"/>
  <c r="AV296" i="11" s="1"/>
  <c r="AV275" i="11"/>
  <c r="AV263" i="11"/>
  <c r="AV243" i="11"/>
  <c r="AE122" i="11"/>
  <c r="AE23" i="11"/>
  <c r="AD165" i="11"/>
  <c r="AV155" i="11"/>
  <c r="AV169" i="11"/>
  <c r="X41" i="11"/>
  <c r="AY165" i="11"/>
  <c r="AV177" i="11"/>
  <c r="AD296" i="11"/>
  <c r="AC200" i="11"/>
  <c r="AD140" i="11"/>
  <c r="AC127" i="11"/>
  <c r="AV13" i="11"/>
  <c r="AZ200" i="11"/>
  <c r="X212" i="11"/>
  <c r="AV139" i="11"/>
  <c r="Z293" i="11"/>
  <c r="AC79" i="11"/>
  <c r="AV22" i="11"/>
  <c r="AV113" i="11"/>
  <c r="AC140" i="11"/>
  <c r="AV162" i="11"/>
  <c r="AE165" i="11"/>
  <c r="AW165" i="11"/>
  <c r="AV116" i="11"/>
  <c r="AD250" i="11"/>
  <c r="AY227" i="11"/>
  <c r="AC242" i="11"/>
  <c r="AZ20" i="11"/>
  <c r="AE257" i="11"/>
  <c r="AY23" i="11"/>
  <c r="AV181" i="11"/>
  <c r="AD238" i="11"/>
  <c r="AE200" i="11"/>
  <c r="AE267" i="11"/>
  <c r="AD200" i="11"/>
  <c r="AV244" i="11"/>
  <c r="AW73" i="11"/>
  <c r="AW39" i="11"/>
  <c r="AW41" i="11" s="1"/>
  <c r="AY200" i="11"/>
  <c r="AZ79" i="11"/>
  <c r="AD62" i="11"/>
  <c r="AD23" i="11"/>
  <c r="X298" i="11"/>
  <c r="AE73" i="11"/>
  <c r="AZ73" i="11" s="1"/>
  <c r="X234" i="11"/>
  <c r="AE20" i="11"/>
  <c r="AZ257" i="11"/>
  <c r="AW254" i="11"/>
  <c r="AD227" i="11"/>
  <c r="AV182" i="11"/>
  <c r="AV236" i="11"/>
  <c r="Z297" i="11"/>
  <c r="AV266" i="11"/>
  <c r="AV32" i="11"/>
  <c r="AV84" i="11"/>
  <c r="AB293" i="11"/>
  <c r="AC267" i="11"/>
  <c r="AZ140" i="11"/>
  <c r="AZ250" i="11"/>
  <c r="AZ285" i="11"/>
  <c r="AV63" i="11"/>
  <c r="AD122" i="11"/>
  <c r="AV249" i="11"/>
  <c r="AV256" i="11"/>
  <c r="AY242" i="11"/>
  <c r="AV126" i="11"/>
  <c r="AE79" i="11"/>
  <c r="AC204" i="11"/>
  <c r="AC205" i="11" s="1"/>
  <c r="AW187" i="11"/>
  <c r="AE238" i="11"/>
  <c r="Z278" i="11"/>
  <c r="AV123" i="11"/>
  <c r="AB298" i="11"/>
  <c r="AB133" i="11"/>
  <c r="AB205" i="11"/>
  <c r="AV61" i="11"/>
  <c r="Z298" i="11"/>
  <c r="AY137" i="11"/>
  <c r="AC165" i="11"/>
  <c r="AZ165" i="11"/>
  <c r="Z74" i="11"/>
  <c r="AD257" i="11"/>
  <c r="AC226" i="11"/>
  <c r="AC227" i="11" s="1"/>
  <c r="Z205" i="11"/>
  <c r="Z290" i="11"/>
  <c r="X227" i="11"/>
  <c r="AV223" i="11"/>
  <c r="AW14" i="11"/>
  <c r="AV76" i="11"/>
  <c r="AE62" i="11"/>
  <c r="AV183" i="11"/>
  <c r="X289" i="11"/>
  <c r="AZ62" i="11"/>
  <c r="AX298" i="11"/>
  <c r="AY146" i="11"/>
  <c r="AE146" i="11"/>
  <c r="AD146" i="11"/>
  <c r="AW226" i="11"/>
  <c r="AW227" i="11" s="1"/>
  <c r="AV191" i="11"/>
  <c r="Z133" i="11"/>
  <c r="AD39" i="11"/>
  <c r="AY39" i="11" s="1"/>
  <c r="AC39" i="11"/>
  <c r="AC41" i="11" s="1"/>
  <c r="AX39" i="11"/>
  <c r="AB41" i="11"/>
  <c r="AW269" i="11"/>
  <c r="AE269" i="11"/>
  <c r="AD269" i="11"/>
  <c r="X270" i="11"/>
  <c r="AE245" i="11"/>
  <c r="AW245" i="11"/>
  <c r="X246" i="11"/>
  <c r="AD245" i="11"/>
  <c r="AX192" i="11"/>
  <c r="AX196" i="11" s="1"/>
  <c r="AB196" i="11"/>
  <c r="Z294" i="11"/>
  <c r="AB90" i="11"/>
  <c r="AC90" i="11" s="1"/>
  <c r="Z93" i="11"/>
  <c r="AC231" i="11"/>
  <c r="AE53" i="11"/>
  <c r="X54" i="11"/>
  <c r="AD53" i="11"/>
  <c r="AW53" i="11"/>
  <c r="AW95" i="11"/>
  <c r="AW102" i="11" s="1"/>
  <c r="AE95" i="11"/>
  <c r="AZ95" i="11" s="1"/>
  <c r="AZ102" i="11" s="1"/>
  <c r="AD95" i="11"/>
  <c r="AY95" i="11" s="1"/>
  <c r="AY102" i="11" s="1"/>
  <c r="X102" i="11"/>
  <c r="AB285" i="11"/>
  <c r="AV237" i="11"/>
  <c r="AC250" i="11"/>
  <c r="X294" i="11"/>
  <c r="AX231" i="11"/>
  <c r="AX234" i="11" s="1"/>
  <c r="AB62" i="11"/>
  <c r="X147" i="11"/>
  <c r="X291" i="11" s="1"/>
  <c r="AV229" i="11"/>
  <c r="AX11" i="11"/>
  <c r="AB14" i="11"/>
  <c r="AC11" i="11"/>
  <c r="AC14" i="11" s="1"/>
  <c r="AB154" i="11"/>
  <c r="AC154" i="11" s="1"/>
  <c r="Z292" i="11"/>
  <c r="Z159" i="11"/>
  <c r="AC216" i="11"/>
  <c r="AD216" i="11"/>
  <c r="AW216" i="11"/>
  <c r="AE216" i="11"/>
  <c r="AD208" i="11"/>
  <c r="AY208" i="11" s="1"/>
  <c r="AE208" i="11"/>
  <c r="AZ208" i="11" s="1"/>
  <c r="AW208" i="11"/>
  <c r="AC208" i="11"/>
  <c r="AC132" i="11"/>
  <c r="AC133" i="11" s="1"/>
  <c r="AW132" i="11"/>
  <c r="AE132" i="11"/>
  <c r="AD132" i="11"/>
  <c r="AE259" i="11"/>
  <c r="AE293" i="11" s="1"/>
  <c r="AC259" i="11"/>
  <c r="AW259" i="11"/>
  <c r="AW293" i="11" s="1"/>
  <c r="AD259" i="11"/>
  <c r="AD293" i="11" s="1"/>
  <c r="X293" i="11"/>
  <c r="AW85" i="11"/>
  <c r="X88" i="11"/>
  <c r="AD85" i="11"/>
  <c r="AE85" i="11"/>
  <c r="AW200" i="11"/>
  <c r="AB129" i="11"/>
  <c r="Z130" i="11"/>
  <c r="AB114" i="11"/>
  <c r="Z117" i="11"/>
  <c r="AY267" i="11"/>
  <c r="AW156" i="11"/>
  <c r="AC156" i="11"/>
  <c r="AE156" i="11"/>
  <c r="AZ156" i="11" s="1"/>
  <c r="AD156" i="11"/>
  <c r="AY156" i="11" s="1"/>
  <c r="AB37" i="11"/>
  <c r="AX35" i="11"/>
  <c r="AX37" i="11" s="1"/>
  <c r="AB16" i="11"/>
  <c r="AC16" i="11" s="1"/>
  <c r="Z17" i="11"/>
  <c r="AW8" i="11"/>
  <c r="AW10" i="11" s="1"/>
  <c r="AE8" i="11"/>
  <c r="AD8" i="11"/>
  <c r="X10" i="11"/>
  <c r="AV206" i="11"/>
  <c r="AB53" i="11"/>
  <c r="Z54" i="11"/>
  <c r="AB95" i="11"/>
  <c r="AX95" i="11" s="1"/>
  <c r="AX102" i="11" s="1"/>
  <c r="Z102" i="11"/>
  <c r="AB269" i="11"/>
  <c r="Z270" i="11"/>
  <c r="AB245" i="11"/>
  <c r="Z246" i="11"/>
  <c r="AX70" i="11"/>
  <c r="AX74" i="11" s="1"/>
  <c r="AB74" i="11"/>
  <c r="AE129" i="11"/>
  <c r="AW129" i="11"/>
  <c r="AW130" i="11" s="1"/>
  <c r="X130" i="11"/>
  <c r="AD129" i="11"/>
  <c r="AW114" i="11"/>
  <c r="AW117" i="11" s="1"/>
  <c r="AD114" i="11"/>
  <c r="AE114" i="11"/>
  <c r="X117" i="11"/>
  <c r="AV189" i="11"/>
  <c r="AD36" i="11"/>
  <c r="AC36" i="11"/>
  <c r="AC37" i="11" s="1"/>
  <c r="AW36" i="11"/>
  <c r="AE36" i="11"/>
  <c r="AV141" i="11"/>
  <c r="AB112" i="11"/>
  <c r="AC254" i="11"/>
  <c r="AC21" i="11"/>
  <c r="AC23" i="11" s="1"/>
  <c r="AD285" i="11"/>
  <c r="AE250" i="11"/>
  <c r="AV9" i="11"/>
  <c r="AV240" i="11"/>
  <c r="Z234" i="11"/>
  <c r="AB85" i="11"/>
  <c r="Z88" i="11"/>
  <c r="AE273" i="11"/>
  <c r="AC273" i="11"/>
  <c r="AC274" i="11" s="1"/>
  <c r="AW273" i="11"/>
  <c r="AD273" i="11"/>
  <c r="AW242" i="11"/>
  <c r="Z196" i="11"/>
  <c r="X299" i="11"/>
  <c r="AD65" i="11"/>
  <c r="AW65" i="11"/>
  <c r="AE65" i="11"/>
  <c r="X66" i="11"/>
  <c r="AW49" i="11"/>
  <c r="X51" i="11"/>
  <c r="AE49" i="11"/>
  <c r="AD49" i="11"/>
  <c r="Z107" i="11"/>
  <c r="AB8" i="11"/>
  <c r="AC8" i="11" s="1"/>
  <c r="AC10" i="11" s="1"/>
  <c r="Z289" i="11"/>
  <c r="Z10" i="11"/>
  <c r="AE104" i="11"/>
  <c r="AZ104" i="11" s="1"/>
  <c r="AC104" i="11"/>
  <c r="AD104" i="11"/>
  <c r="AY104" i="11" s="1"/>
  <c r="AW104" i="11"/>
  <c r="AW174" i="11"/>
  <c r="AE174" i="11"/>
  <c r="AZ174" i="11" s="1"/>
  <c r="AZ176" i="11" s="1"/>
  <c r="AD174" i="11"/>
  <c r="AY174" i="11" s="1"/>
  <c r="AY176" i="11" s="1"/>
  <c r="X295" i="11"/>
  <c r="AV225" i="11"/>
  <c r="AB207" i="11"/>
  <c r="AC207" i="11" s="1"/>
  <c r="Z212" i="11"/>
  <c r="AX213" i="11"/>
  <c r="AX219" i="11" s="1"/>
  <c r="AB219" i="11"/>
  <c r="AC213" i="11"/>
  <c r="AX258" i="11"/>
  <c r="AX261" i="11" s="1"/>
  <c r="AC258" i="11"/>
  <c r="AB261" i="11"/>
  <c r="AW154" i="11"/>
  <c r="AD154" i="11"/>
  <c r="AE154" i="11"/>
  <c r="X292" i="11"/>
  <c r="X159" i="11"/>
  <c r="AV195" i="11"/>
  <c r="AZ67" i="11"/>
  <c r="AV67" i="11" s="1"/>
  <c r="AW16" i="11"/>
  <c r="AE16" i="11"/>
  <c r="AZ16" i="11" s="1"/>
  <c r="AD16" i="11"/>
  <c r="AY16" i="11" s="1"/>
  <c r="AC108" i="11"/>
  <c r="AC112" i="11" s="1"/>
  <c r="X17" i="11"/>
  <c r="AD187" i="11"/>
  <c r="X290" i="11"/>
  <c r="AD242" i="11"/>
  <c r="AC60" i="11"/>
  <c r="AC62" i="11" s="1"/>
  <c r="AC92" i="11"/>
  <c r="AW92" i="11"/>
  <c r="AE92" i="11"/>
  <c r="AZ92" i="11" s="1"/>
  <c r="AD92" i="11"/>
  <c r="AY92" i="11" s="1"/>
  <c r="AE68" i="11"/>
  <c r="AZ68" i="11" s="1"/>
  <c r="AW68" i="11"/>
  <c r="AD68" i="11"/>
  <c r="X69" i="11"/>
  <c r="AW62" i="11"/>
  <c r="AE72" i="11"/>
  <c r="AW72" i="11"/>
  <c r="AD72" i="11"/>
  <c r="AC72" i="11"/>
  <c r="X74" i="11"/>
  <c r="AD43" i="11"/>
  <c r="X44" i="11"/>
  <c r="AE43" i="11"/>
  <c r="AW43" i="11"/>
  <c r="AW44" i="11" s="1"/>
  <c r="AV218" i="11"/>
  <c r="AW158" i="11"/>
  <c r="AE158" i="11"/>
  <c r="AZ158" i="11" s="1"/>
  <c r="AD158" i="11"/>
  <c r="AY158" i="11" s="1"/>
  <c r="AC158" i="11"/>
  <c r="AE28" i="11"/>
  <c r="AD28" i="11"/>
  <c r="AW28" i="11"/>
  <c r="X30" i="11"/>
  <c r="AD204" i="11"/>
  <c r="AY204" i="11" s="1"/>
  <c r="AW204" i="11"/>
  <c r="AW205" i="11" s="1"/>
  <c r="AE204" i="11"/>
  <c r="AZ204" i="11" s="1"/>
  <c r="AW106" i="11"/>
  <c r="AE106" i="11"/>
  <c r="AZ106" i="11" s="1"/>
  <c r="AC106" i="11"/>
  <c r="AD106" i="11"/>
  <c r="AY106" i="11" s="1"/>
  <c r="AB262" i="11"/>
  <c r="Z264" i="11"/>
  <c r="AW277" i="11"/>
  <c r="AW278" i="11" s="1"/>
  <c r="AE277" i="11"/>
  <c r="AZ277" i="11" s="1"/>
  <c r="AZ278" i="11" s="1"/>
  <c r="AD277" i="11"/>
  <c r="AY277" i="11" s="1"/>
  <c r="AY278" i="11" s="1"/>
  <c r="AC277" i="11"/>
  <c r="AC278" i="11" s="1"/>
  <c r="X278" i="11"/>
  <c r="AB65" i="11"/>
  <c r="Z66" i="11"/>
  <c r="Z299" i="11"/>
  <c r="AV103" i="11"/>
  <c r="AB49" i="11"/>
  <c r="AC49" i="11" s="1"/>
  <c r="AC51" i="11" s="1"/>
  <c r="Z51" i="11"/>
  <c r="AX24" i="11"/>
  <c r="AX26" i="11" s="1"/>
  <c r="AB26" i="11"/>
  <c r="AX104" i="11"/>
  <c r="AX107" i="11" s="1"/>
  <c r="AB107" i="11"/>
  <c r="AB174" i="11"/>
  <c r="Z176" i="11"/>
  <c r="Z295" i="11"/>
  <c r="AV252" i="11"/>
  <c r="AD233" i="11"/>
  <c r="AY233" i="11" s="1"/>
  <c r="AC233" i="11"/>
  <c r="AE233" i="11"/>
  <c r="AZ233" i="11" s="1"/>
  <c r="AW233" i="11"/>
  <c r="AW250" i="11"/>
  <c r="AV247" i="11"/>
  <c r="AZ239" i="11"/>
  <c r="AZ242" i="11" s="1"/>
  <c r="AE242" i="11"/>
  <c r="AB81" i="11"/>
  <c r="AC81" i="11" s="1"/>
  <c r="AC83" i="11" s="1"/>
  <c r="Z83" i="11"/>
  <c r="AB57" i="11"/>
  <c r="AC57" i="11" s="1"/>
  <c r="AC59" i="11" s="1"/>
  <c r="Z59" i="11"/>
  <c r="AX197" i="11"/>
  <c r="AX200" i="11" s="1"/>
  <c r="AB200" i="11"/>
  <c r="AE140" i="11"/>
  <c r="AX108" i="11"/>
  <c r="AX284" i="11" s="1"/>
  <c r="AV97" i="11"/>
  <c r="AD267" i="11"/>
  <c r="AD79" i="11"/>
  <c r="AE187" i="11"/>
  <c r="AE285" i="11"/>
  <c r="AW231" i="11"/>
  <c r="AE231" i="11"/>
  <c r="AZ231" i="11" s="1"/>
  <c r="AD231" i="11"/>
  <c r="AY231" i="11" s="1"/>
  <c r="AB68" i="11"/>
  <c r="AC68" i="11" s="1"/>
  <c r="AC69" i="11" s="1"/>
  <c r="Z69" i="11"/>
  <c r="AD192" i="11"/>
  <c r="AY192" i="11" s="1"/>
  <c r="AY196" i="11" s="1"/>
  <c r="AW192" i="11"/>
  <c r="AC192" i="11"/>
  <c r="AC196" i="11" s="1"/>
  <c r="AE192" i="11"/>
  <c r="AB43" i="11"/>
  <c r="Z44" i="11"/>
  <c r="AB28" i="11"/>
  <c r="Z30" i="11"/>
  <c r="AW285" i="11"/>
  <c r="AV167" i="11"/>
  <c r="AD207" i="11"/>
  <c r="AY207" i="11" s="1"/>
  <c r="AE207" i="11"/>
  <c r="AZ207" i="11" s="1"/>
  <c r="AW207" i="11"/>
  <c r="Z219" i="11"/>
  <c r="Z261" i="11"/>
  <c r="AW81" i="11"/>
  <c r="AE81" i="11"/>
  <c r="AD81" i="11"/>
  <c r="X83" i="11"/>
  <c r="AB267" i="11"/>
  <c r="AX265" i="11"/>
  <c r="AE90" i="11"/>
  <c r="AW90" i="11"/>
  <c r="AD90" i="11"/>
  <c r="X93" i="11"/>
  <c r="AW57" i="11"/>
  <c r="AE57" i="11"/>
  <c r="X59" i="11"/>
  <c r="AD57" i="11"/>
  <c r="X297" i="11"/>
  <c r="AQ279" i="10"/>
  <c r="AJ279" i="10"/>
  <c r="AI279" i="10"/>
  <c r="AO279" i="10"/>
  <c r="AN242" i="10"/>
  <c r="AN107" i="10" s="1"/>
  <c r="AP279" i="10"/>
  <c r="AL279" i="10"/>
  <c r="AH279" i="10"/>
  <c r="M30" i="10"/>
  <c r="M74" i="10" s="1"/>
  <c r="T30" i="10"/>
  <c r="T74" i="10" s="1"/>
  <c r="AB30" i="10"/>
  <c r="AB74" i="10" s="1"/>
  <c r="I30" i="10"/>
  <c r="I74" i="10" s="1"/>
  <c r="R30" i="10"/>
  <c r="R74" i="10"/>
  <c r="AA205" i="10"/>
  <c r="AA246" i="10" s="1"/>
  <c r="AA34" i="10" s="1"/>
  <c r="AA37" i="10" s="1"/>
  <c r="AA257" i="10" s="1"/>
  <c r="N30" i="10"/>
  <c r="N74" i="10" s="1"/>
  <c r="O30" i="10"/>
  <c r="O74" i="10" s="1"/>
  <c r="L30" i="10"/>
  <c r="L74" i="10" s="1"/>
  <c r="K30" i="10"/>
  <c r="K74" i="10" s="1"/>
  <c r="Q30" i="10"/>
  <c r="Q74" i="10" s="1"/>
  <c r="AA30" i="10"/>
  <c r="AA74" i="10" s="1"/>
  <c r="U30" i="10"/>
  <c r="U74" i="10" s="1"/>
  <c r="S30" i="10"/>
  <c r="S74" i="10" s="1"/>
  <c r="R205" i="10"/>
  <c r="R246" i="10" s="1"/>
  <c r="R34" i="10" s="1"/>
  <c r="R37" i="10" s="1"/>
  <c r="R257" i="10" s="1"/>
  <c r="Q159" i="10"/>
  <c r="Q205" i="10" s="1"/>
  <c r="Q246" i="10" s="1"/>
  <c r="Q34" i="10" s="1"/>
  <c r="Q37" i="10" s="1"/>
  <c r="Q257" i="10" s="1"/>
  <c r="AX159" i="10"/>
  <c r="AX205" i="10"/>
  <c r="AX246" i="10" s="1"/>
  <c r="AX34" i="10" s="1"/>
  <c r="S205" i="10"/>
  <c r="S246" i="10" s="1"/>
  <c r="S34" i="10" s="1"/>
  <c r="S37" i="10" s="1"/>
  <c r="S257" i="10" s="1"/>
  <c r="AA159" i="10"/>
  <c r="AN88" i="10"/>
  <c r="AN93" i="10" s="1"/>
  <c r="J205" i="10"/>
  <c r="J246" i="10" s="1"/>
  <c r="J34" i="10" s="1"/>
  <c r="J37" i="10" s="1"/>
  <c r="J257" i="10" s="1"/>
  <c r="Z205" i="10"/>
  <c r="Z246" i="10" s="1"/>
  <c r="Z34" i="10" s="1"/>
  <c r="Z37" i="10" s="1"/>
  <c r="Z257" i="10" s="1"/>
  <c r="Z74" i="10"/>
  <c r="P205" i="10"/>
  <c r="P246" i="10" s="1"/>
  <c r="P34" i="10" s="1"/>
  <c r="P37" i="10" s="1"/>
  <c r="P257" i="10" s="1"/>
  <c r="P196" i="10"/>
  <c r="P10" i="10" s="1"/>
  <c r="P26" i="10" s="1"/>
  <c r="N140" i="10"/>
  <c r="N159" i="10"/>
  <c r="T140" i="10"/>
  <c r="T159" i="10"/>
  <c r="L205" i="10"/>
  <c r="L246" i="10" s="1"/>
  <c r="L34" i="10" s="1"/>
  <c r="L37" i="10" s="1"/>
  <c r="L257" i="10" s="1"/>
  <c r="AB205" i="10"/>
  <c r="AB246" i="10" s="1"/>
  <c r="AB34" i="10" s="1"/>
  <c r="AB37" i="10" s="1"/>
  <c r="AB257" i="10" s="1"/>
  <c r="AE74" i="10"/>
  <c r="AE205" i="10"/>
  <c r="AE246" i="10" s="1"/>
  <c r="AE34" i="10" s="1"/>
  <c r="AE37" i="10" s="1"/>
  <c r="AE257" i="10" s="1"/>
  <c r="Y88" i="10"/>
  <c r="Y93" i="10" s="1"/>
  <c r="J74" i="10"/>
  <c r="J30" i="10"/>
  <c r="Z30" i="10"/>
  <c r="M205" i="10"/>
  <c r="M246" i="10" s="1"/>
  <c r="M34" i="10" s="1"/>
  <c r="M37" i="10" s="1"/>
  <c r="M257" i="10" s="1"/>
  <c r="AV205" i="10"/>
  <c r="AV246" i="10" s="1"/>
  <c r="AV34" i="10" s="1"/>
  <c r="AV37" i="10" s="1"/>
  <c r="AV257" i="10" s="1"/>
  <c r="X88" i="10"/>
  <c r="X93" i="10"/>
  <c r="AF242" i="10"/>
  <c r="AF107" i="10" s="1"/>
  <c r="AF51" i="10"/>
  <c r="AV196" i="10"/>
  <c r="AV10" i="10" s="1"/>
  <c r="AV26" i="10" s="1"/>
  <c r="I159" i="10"/>
  <c r="I205" i="10" s="1"/>
  <c r="I246" i="10" s="1"/>
  <c r="I34" i="10" s="1"/>
  <c r="I37" i="10" s="1"/>
  <c r="I257" i="10" s="1"/>
  <c r="O159" i="10"/>
  <c r="O205" i="10" s="1"/>
  <c r="O246" i="10" s="1"/>
  <c r="O34" i="10" s="1"/>
  <c r="O37" i="10" s="1"/>
  <c r="O257" i="10" s="1"/>
  <c r="U159" i="10"/>
  <c r="U205" i="10" s="1"/>
  <c r="U246" i="10" s="1"/>
  <c r="U34" i="10" s="1"/>
  <c r="U37" i="10" s="1"/>
  <c r="U257" i="10" s="1"/>
  <c r="AX37" i="10"/>
  <c r="AX257" i="10" s="1"/>
  <c r="AX44" i="10"/>
  <c r="AX54" i="10" s="1"/>
  <c r="AX254" i="10" s="1"/>
  <c r="AX41" i="10" s="1"/>
  <c r="AX196" i="10" s="1"/>
  <c r="AX10" i="10" s="1"/>
  <c r="AX26" i="10" s="1"/>
  <c r="W102" i="10"/>
  <c r="W127" i="10"/>
  <c r="W261" i="10" s="1"/>
  <c r="AR79" i="10"/>
  <c r="AS152" i="10"/>
  <c r="BC270" i="11"/>
  <c r="AU94" i="11"/>
  <c r="AU102" i="11" s="1"/>
  <c r="AS102" i="11"/>
  <c r="AS279" i="11" s="1"/>
  <c r="AJ279" i="11"/>
  <c r="AJ283" i="11"/>
  <c r="BC30" i="11"/>
  <c r="AV131" i="11"/>
  <c r="AU30" i="11"/>
  <c r="AW112" i="11"/>
  <c r="BC112" i="11"/>
  <c r="AD112" i="11"/>
  <c r="AD284" i="11"/>
  <c r="BC94" i="11"/>
  <c r="BC102" i="11" s="1"/>
  <c r="BC292" i="11"/>
  <c r="AX296" i="11"/>
  <c r="AU234" i="11"/>
  <c r="AE26" i="11"/>
  <c r="AV45" i="11"/>
  <c r="AV47" i="11" s="1"/>
  <c r="BE47" i="11" s="1"/>
  <c r="AY47" i="11"/>
  <c r="Q279" i="11"/>
  <c r="AU112" i="11"/>
  <c r="AU284" i="11"/>
  <c r="BD112" i="11"/>
  <c r="BD284" i="11"/>
  <c r="BB108" i="11"/>
  <c r="BB284" i="11" s="1"/>
  <c r="AC285" i="11"/>
  <c r="AD26" i="11"/>
  <c r="AU219" i="11"/>
  <c r="AC94" i="11"/>
  <c r="AU93" i="11"/>
  <c r="AV78" i="11"/>
  <c r="BC296" i="11"/>
  <c r="BC159" i="11"/>
  <c r="AU292" i="11"/>
  <c r="BB231" i="11"/>
  <c r="BB234" i="11" s="1"/>
  <c r="AV75" i="11"/>
  <c r="AV29" i="11"/>
  <c r="AV171" i="11"/>
  <c r="BC152" i="11"/>
  <c r="BC176" i="11"/>
  <c r="AV271" i="11"/>
  <c r="BC41" i="11"/>
  <c r="BB20" i="11"/>
  <c r="AV80" i="11"/>
  <c r="BC187" i="11"/>
  <c r="BB11" i="11"/>
  <c r="BB14" i="11" s="1"/>
  <c r="AX238" i="11"/>
  <c r="BC20" i="11"/>
  <c r="BB52" i="11"/>
  <c r="BB54" i="11" s="1"/>
  <c r="AX122" i="11"/>
  <c r="AC137" i="11"/>
  <c r="AC187" i="11"/>
  <c r="AD254" i="11"/>
  <c r="AY251" i="11"/>
  <c r="AV276" i="11"/>
  <c r="AX278" i="11"/>
  <c r="AU285" i="11"/>
  <c r="AZ125" i="11"/>
  <c r="AZ127" i="11" s="1"/>
  <c r="AE127" i="11"/>
  <c r="AZ40" i="11"/>
  <c r="AZ41" i="11" s="1"/>
  <c r="AE41" i="11"/>
  <c r="AV58" i="11"/>
  <c r="AV56" i="11"/>
  <c r="AZ136" i="11"/>
  <c r="AZ137" i="11" s="1"/>
  <c r="AE137" i="11"/>
  <c r="AZ105" i="11"/>
  <c r="AD14" i="11"/>
  <c r="AY12" i="11"/>
  <c r="AY14" i="11" s="1"/>
  <c r="BC47" i="11"/>
  <c r="AW127" i="11"/>
  <c r="AD137" i="11"/>
  <c r="AZ31" i="11"/>
  <c r="AZ34" i="11" s="1"/>
  <c r="AE34" i="11"/>
  <c r="AV224" i="11"/>
  <c r="AV161" i="11"/>
  <c r="AX227" i="11"/>
  <c r="AX137" i="11"/>
  <c r="AV134" i="11"/>
  <c r="AU299" i="11"/>
  <c r="AY228" i="11"/>
  <c r="AZ251" i="11"/>
  <c r="AZ254" i="11" s="1"/>
  <c r="AE254" i="11"/>
  <c r="AY210" i="11"/>
  <c r="AZ202" i="11"/>
  <c r="AX250" i="11"/>
  <c r="AV248" i="11"/>
  <c r="AW34" i="11"/>
  <c r="AY40" i="11"/>
  <c r="AY202" i="11"/>
  <c r="AZ228" i="11"/>
  <c r="AZ15" i="11"/>
  <c r="AV94" i="11"/>
  <c r="AX187" i="11"/>
  <c r="AY125" i="11"/>
  <c r="AY127" i="11" s="1"/>
  <c r="AD127" i="11"/>
  <c r="AZ210" i="11"/>
  <c r="AW137" i="11"/>
  <c r="AY105" i="11"/>
  <c r="AV160" i="11"/>
  <c r="AX165" i="11"/>
  <c r="AE14" i="11"/>
  <c r="AZ12" i="11"/>
  <c r="AZ14" i="11" s="1"/>
  <c r="AY31" i="11"/>
  <c r="AY34" i="11" s="1"/>
  <c r="AD34" i="11"/>
  <c r="AU159" i="11"/>
  <c r="AU176" i="11"/>
  <c r="BB249" i="11"/>
  <c r="AU295" i="11"/>
  <c r="AU212" i="11"/>
  <c r="BB190" i="11"/>
  <c r="AU287" i="11"/>
  <c r="AU146" i="11"/>
  <c r="AU187" i="11"/>
  <c r="BB93" i="11"/>
  <c r="BB219" i="11"/>
  <c r="AU140" i="11"/>
  <c r="BC293" i="11"/>
  <c r="AU294" i="11"/>
  <c r="BD205" i="11"/>
  <c r="BB27" i="11"/>
  <c r="AU297" i="11"/>
  <c r="BB298" i="11"/>
  <c r="BB45" i="11"/>
  <c r="BB47" i="11" s="1"/>
  <c r="BC146" i="11"/>
  <c r="BB210" i="11"/>
  <c r="BB212" i="11" s="1"/>
  <c r="BB271" i="11"/>
  <c r="BB274" i="11" s="1"/>
  <c r="BD264" i="11"/>
  <c r="BB262" i="11"/>
  <c r="BB264" i="11" s="1"/>
  <c r="BC287" i="11"/>
  <c r="BB107" i="11"/>
  <c r="AU298" i="11"/>
  <c r="BC93" i="11"/>
  <c r="BB258" i="11"/>
  <c r="BB261" i="11" s="1"/>
  <c r="BB154" i="11"/>
  <c r="BB159" i="11" s="1"/>
  <c r="BD292" i="11"/>
  <c r="BD159" i="11"/>
  <c r="BB276" i="11"/>
  <c r="BB278" i="11" s="1"/>
  <c r="BC278" i="11"/>
  <c r="BB82" i="11"/>
  <c r="BB299" i="11" s="1"/>
  <c r="BD83" i="11"/>
  <c r="BD299" i="11"/>
  <c r="BC140" i="11"/>
  <c r="BB139" i="11"/>
  <c r="BC122" i="11"/>
  <c r="BC285" i="11"/>
  <c r="BB205" i="11"/>
  <c r="BC212" i="11"/>
  <c r="BC242" i="11"/>
  <c r="BB239" i="11"/>
  <c r="BB242" i="11" s="1"/>
  <c r="BD122" i="11"/>
  <c r="BD294" i="11"/>
  <c r="BD295" i="11"/>
  <c r="BB184" i="11"/>
  <c r="BD187" i="11"/>
  <c r="BD23" i="11"/>
  <c r="BD289" i="11"/>
  <c r="BC133" i="11"/>
  <c r="BB131" i="11"/>
  <c r="BB133" i="11" s="1"/>
  <c r="BC298" i="11"/>
  <c r="BC165" i="11"/>
  <c r="BB84" i="11"/>
  <c r="BB88" i="11" s="1"/>
  <c r="BD88" i="11"/>
  <c r="BD140" i="11"/>
  <c r="BB138" i="11"/>
  <c r="BC294" i="11"/>
  <c r="BC299" i="11"/>
  <c r="AU293" i="11"/>
  <c r="BD196" i="11"/>
  <c r="BB188" i="11"/>
  <c r="BD287" i="11"/>
  <c r="BC254" i="11"/>
  <c r="BB253" i="11"/>
  <c r="BB254" i="11" s="1"/>
  <c r="BB67" i="11"/>
  <c r="BB69" i="11" s="1"/>
  <c r="BB124" i="11"/>
  <c r="BB127" i="11" s="1"/>
  <c r="BC127" i="11"/>
  <c r="BB265" i="11"/>
  <c r="BB267" i="11" s="1"/>
  <c r="BC267" i="11"/>
  <c r="BC291" i="11"/>
  <c r="BD66" i="11"/>
  <c r="BB63" i="11"/>
  <c r="BB66" i="11" s="1"/>
  <c r="BD176" i="11"/>
  <c r="BD285" i="11"/>
  <c r="BB243" i="11"/>
  <c r="BB246" i="11" s="1"/>
  <c r="BC246" i="11"/>
  <c r="BC79" i="11"/>
  <c r="BB42" i="11"/>
  <c r="BB44" i="11" s="1"/>
  <c r="BC44" i="11"/>
  <c r="BC17" i="11"/>
  <c r="BB16" i="11"/>
  <c r="BB17" i="11" s="1"/>
  <c r="BB247" i="11"/>
  <c r="BC250" i="11"/>
  <c r="BD146" i="11"/>
  <c r="BB142" i="11"/>
  <c r="BB146" i="11" s="1"/>
  <c r="AU196" i="11"/>
  <c r="BD297" i="11"/>
  <c r="BB195" i="11"/>
  <c r="BC297" i="11"/>
  <c r="AS283" i="11"/>
  <c r="BB224" i="11"/>
  <c r="BB79" i="11"/>
  <c r="BB122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V109" i="11"/>
  <c r="BD238" i="11"/>
  <c r="BD293" i="11"/>
  <c r="AB152" i="10"/>
  <c r="AV87" i="11"/>
  <c r="AT147" i="11"/>
  <c r="AK291" i="11"/>
  <c r="AK283" i="11" s="1"/>
  <c r="AK152" i="11"/>
  <c r="AK279" i="11" s="1"/>
  <c r="AY187" i="11"/>
  <c r="AV268" i="11"/>
  <c r="AY62" i="11"/>
  <c r="AV60" i="11"/>
  <c r="AY112" i="11"/>
  <c r="BB285" i="11"/>
  <c r="BB176" i="11"/>
  <c r="AV153" i="11"/>
  <c r="BB10" i="11"/>
  <c r="AZ112" i="11"/>
  <c r="AV172" i="11"/>
  <c r="AZ187" i="11"/>
  <c r="AY20" i="11"/>
  <c r="AV18" i="11"/>
  <c r="AY257" i="11"/>
  <c r="AV255" i="11"/>
  <c r="BB238" i="11"/>
  <c r="AY26" i="11"/>
  <c r="AV128" i="11"/>
  <c r="AV235" i="11"/>
  <c r="AY238" i="11"/>
  <c r="AV168" i="11"/>
  <c r="AZ238" i="11"/>
  <c r="BB51" i="11"/>
  <c r="AV71" i="11"/>
  <c r="AV52" i="11"/>
  <c r="AV186" i="11"/>
  <c r="AV7" i="11"/>
  <c r="AV138" i="11"/>
  <c r="AV115" i="11"/>
  <c r="H270" i="10"/>
  <c r="H267" i="10"/>
  <c r="H133" i="10"/>
  <c r="H112" i="10"/>
  <c r="H17" i="10"/>
  <c r="AW234" i="11" l="1"/>
  <c r="AV122" i="11"/>
  <c r="BE122" i="11" s="1"/>
  <c r="BQ133" i="10"/>
  <c r="BS131" i="10"/>
  <c r="BS133" i="10" s="1"/>
  <c r="BQ17" i="10"/>
  <c r="BS15" i="10"/>
  <c r="BS17" i="10" s="1"/>
  <c r="BS262" i="10"/>
  <c r="BS264" i="10" s="1"/>
  <c r="BQ264" i="10"/>
  <c r="BQ137" i="10"/>
  <c r="BS134" i="10"/>
  <c r="BS137" i="10" s="1"/>
  <c r="BS213" i="10"/>
  <c r="BS219" i="10" s="1"/>
  <c r="BQ219" i="10"/>
  <c r="BS108" i="10"/>
  <c r="BS112" i="10" s="1"/>
  <c r="BQ112" i="10"/>
  <c r="BQ62" i="10"/>
  <c r="BS60" i="10"/>
  <c r="BS62" i="10" s="1"/>
  <c r="AV21" i="11"/>
  <c r="AV23" i="11" s="1"/>
  <c r="BE23" i="11" s="1"/>
  <c r="AZ262" i="11"/>
  <c r="AZ264" i="11" s="1"/>
  <c r="AV140" i="11"/>
  <c r="BE140" i="11" s="1"/>
  <c r="AV146" i="11"/>
  <c r="BE146" i="11" s="1"/>
  <c r="AD102" i="11"/>
  <c r="AV20" i="11"/>
  <c r="BE20" i="11" s="1"/>
  <c r="AW17" i="11"/>
  <c r="AW287" i="11"/>
  <c r="AB102" i="11"/>
  <c r="AC17" i="11"/>
  <c r="AV73" i="11"/>
  <c r="AC74" i="11"/>
  <c r="AV257" i="11"/>
  <c r="BE257" i="11" s="1"/>
  <c r="AV62" i="11"/>
  <c r="BE62" i="11" s="1"/>
  <c r="AW212" i="11"/>
  <c r="AE176" i="11"/>
  <c r="AV213" i="11"/>
  <c r="AY262" i="11"/>
  <c r="AC234" i="11"/>
  <c r="AC219" i="11"/>
  <c r="AE102" i="11"/>
  <c r="AV70" i="11"/>
  <c r="AX112" i="11"/>
  <c r="AZ205" i="11"/>
  <c r="AE205" i="11"/>
  <c r="AC298" i="11"/>
  <c r="AE227" i="11"/>
  <c r="AE147" i="11"/>
  <c r="AZ147" i="11" s="1"/>
  <c r="X152" i="11"/>
  <c r="X279" i="11" s="1"/>
  <c r="AV108" i="11"/>
  <c r="AV284" i="11" s="1"/>
  <c r="AC284" i="11"/>
  <c r="AV231" i="11"/>
  <c r="AW298" i="11"/>
  <c r="AD205" i="11"/>
  <c r="AE297" i="11"/>
  <c r="AD212" i="11"/>
  <c r="AV258" i="11"/>
  <c r="AW295" i="11"/>
  <c r="X283" i="11"/>
  <c r="AV35" i="11"/>
  <c r="AC261" i="11"/>
  <c r="AC212" i="11"/>
  <c r="AW107" i="11"/>
  <c r="AC93" i="11"/>
  <c r="AD289" i="11"/>
  <c r="AY212" i="11"/>
  <c r="AW176" i="11"/>
  <c r="AD17" i="11"/>
  <c r="AD147" i="11"/>
  <c r="AD152" i="11" s="1"/>
  <c r="AE234" i="11"/>
  <c r="AD287" i="11"/>
  <c r="AX293" i="11"/>
  <c r="AZ234" i="11"/>
  <c r="AV226" i="11"/>
  <c r="AV227" i="11" s="1"/>
  <c r="BE227" i="11" s="1"/>
  <c r="AW147" i="11"/>
  <c r="AW152" i="11" s="1"/>
  <c r="AC293" i="11"/>
  <c r="AV24" i="11"/>
  <c r="AV26" i="11" s="1"/>
  <c r="BE26" i="11" s="1"/>
  <c r="AE278" i="11"/>
  <c r="AY41" i="11"/>
  <c r="AD295" i="11"/>
  <c r="AD41" i="11"/>
  <c r="AE298" i="11"/>
  <c r="AV250" i="11"/>
  <c r="BE250" i="11" s="1"/>
  <c r="AD196" i="11"/>
  <c r="AE212" i="11"/>
  <c r="AX41" i="11"/>
  <c r="AV39" i="11"/>
  <c r="AD107" i="11"/>
  <c r="AC107" i="11"/>
  <c r="AZ212" i="11"/>
  <c r="AE287" i="11"/>
  <c r="AV204" i="11"/>
  <c r="AE69" i="11"/>
  <c r="AC159" i="11"/>
  <c r="AC292" i="11"/>
  <c r="AZ49" i="11"/>
  <c r="AE51" i="11"/>
  <c r="AZ129" i="11"/>
  <c r="AZ130" i="11" s="1"/>
  <c r="AE130" i="11"/>
  <c r="AX53" i="11"/>
  <c r="AX54" i="11" s="1"/>
  <c r="AB54" i="11"/>
  <c r="AZ85" i="11"/>
  <c r="AZ88" i="11" s="1"/>
  <c r="AE88" i="11"/>
  <c r="AW54" i="11"/>
  <c r="AW270" i="11"/>
  <c r="AY107" i="11"/>
  <c r="AD234" i="11"/>
  <c r="AC287" i="11"/>
  <c r="AE107" i="11"/>
  <c r="AE289" i="11"/>
  <c r="AW294" i="11"/>
  <c r="AE290" i="11"/>
  <c r="AD294" i="11"/>
  <c r="AW59" i="11"/>
  <c r="AZ90" i="11"/>
  <c r="AZ93" i="11" s="1"/>
  <c r="AE93" i="11"/>
  <c r="AZ81" i="11"/>
  <c r="AZ83" i="11" s="1"/>
  <c r="AE83" i="11"/>
  <c r="AX28" i="11"/>
  <c r="AX30" i="11" s="1"/>
  <c r="AB30" i="11"/>
  <c r="AC28" i="11"/>
  <c r="AC30" i="11" s="1"/>
  <c r="AZ72" i="11"/>
  <c r="AZ74" i="11" s="1"/>
  <c r="AE74" i="11"/>
  <c r="AX207" i="11"/>
  <c r="AV207" i="11" s="1"/>
  <c r="AB212" i="11"/>
  <c r="AB287" i="11"/>
  <c r="AY65" i="11"/>
  <c r="AD299" i="11"/>
  <c r="AD66" i="11"/>
  <c r="AW74" i="11"/>
  <c r="AX269" i="11"/>
  <c r="AX270" i="11" s="1"/>
  <c r="AB270" i="11"/>
  <c r="AY85" i="11"/>
  <c r="AY88" i="11" s="1"/>
  <c r="AD88" i="11"/>
  <c r="AY216" i="11"/>
  <c r="AY219" i="11" s="1"/>
  <c r="AD219" i="11"/>
  <c r="AY53" i="11"/>
  <c r="AY54" i="11" s="1"/>
  <c r="AD54" i="11"/>
  <c r="AZ245" i="11"/>
  <c r="AZ246" i="11" s="1"/>
  <c r="AE246" i="11"/>
  <c r="AY81" i="11"/>
  <c r="AY83" i="11" s="1"/>
  <c r="AD83" i="11"/>
  <c r="AW196" i="11"/>
  <c r="AE44" i="11"/>
  <c r="AZ43" i="11"/>
  <c r="AZ44" i="11" s="1"/>
  <c r="AW274" i="11"/>
  <c r="AE17" i="11"/>
  <c r="AY234" i="11"/>
  <c r="AD290" i="11"/>
  <c r="AZ107" i="11"/>
  <c r="AD298" i="11"/>
  <c r="AX267" i="11"/>
  <c r="AV265" i="11"/>
  <c r="AV267" i="11" s="1"/>
  <c r="BE267" i="11" s="1"/>
  <c r="AW83" i="11"/>
  <c r="AX57" i="11"/>
  <c r="AB294" i="11"/>
  <c r="AB59" i="11"/>
  <c r="AV277" i="11"/>
  <c r="AV278" i="11" s="1"/>
  <c r="BE278" i="11" s="1"/>
  <c r="AY43" i="11"/>
  <c r="AY44" i="11" s="1"/>
  <c r="AD44" i="11"/>
  <c r="AV92" i="11"/>
  <c r="AZ154" i="11"/>
  <c r="AE159" i="11"/>
  <c r="AE292" i="11"/>
  <c r="AZ273" i="11"/>
  <c r="AZ274" i="11" s="1"/>
  <c r="AE274" i="11"/>
  <c r="AZ36" i="11"/>
  <c r="AZ37" i="11" s="1"/>
  <c r="AE37" i="11"/>
  <c r="AY129" i="11"/>
  <c r="AD130" i="11"/>
  <c r="AX16" i="11"/>
  <c r="AX17" i="11" s="1"/>
  <c r="AB17" i="11"/>
  <c r="AX129" i="11"/>
  <c r="AX130" i="11" s="1"/>
  <c r="AB130" i="11"/>
  <c r="AZ259" i="11"/>
  <c r="AZ261" i="11" s="1"/>
  <c r="AE261" i="11"/>
  <c r="AV208" i="11"/>
  <c r="AX14" i="11"/>
  <c r="AV11" i="11"/>
  <c r="AD297" i="11"/>
  <c r="AZ57" i="11"/>
  <c r="AZ59" i="11" s="1"/>
  <c r="AE59" i="11"/>
  <c r="AZ17" i="11"/>
  <c r="AW289" i="11"/>
  <c r="AD176" i="11"/>
  <c r="AB290" i="11"/>
  <c r="AX43" i="11"/>
  <c r="AB44" i="11"/>
  <c r="AC43" i="11"/>
  <c r="AC44" i="11" s="1"/>
  <c r="AX68" i="11"/>
  <c r="AX69" i="11" s="1"/>
  <c r="AB69" i="11"/>
  <c r="AV233" i="11"/>
  <c r="AW219" i="11"/>
  <c r="AB299" i="11"/>
  <c r="AX65" i="11"/>
  <c r="AC65" i="11"/>
  <c r="AB66" i="11"/>
  <c r="AV106" i="11"/>
  <c r="AW30" i="11"/>
  <c r="AV158" i="11"/>
  <c r="AZ69" i="11"/>
  <c r="AY154" i="11"/>
  <c r="AD159" i="11"/>
  <c r="AD292" i="11"/>
  <c r="AE295" i="11"/>
  <c r="AV104" i="11"/>
  <c r="AX8" i="11"/>
  <c r="AB10" i="11"/>
  <c r="AB289" i="11"/>
  <c r="AW51" i="11"/>
  <c r="AW37" i="11"/>
  <c r="AC129" i="11"/>
  <c r="AC130" i="11" s="1"/>
  <c r="AV156" i="11"/>
  <c r="AV197" i="11"/>
  <c r="AW88" i="11"/>
  <c r="AY132" i="11"/>
  <c r="AY133" i="11" s="1"/>
  <c r="AD133" i="11"/>
  <c r="AZ53" i="11"/>
  <c r="AZ54" i="11" s="1"/>
  <c r="AE54" i="11"/>
  <c r="AY245" i="11"/>
  <c r="AY246" i="11" s="1"/>
  <c r="AD246" i="11"/>
  <c r="AC269" i="11"/>
  <c r="AC270" i="11" s="1"/>
  <c r="AW299" i="11"/>
  <c r="AW66" i="11"/>
  <c r="AY114" i="11"/>
  <c r="AY117" i="11" s="1"/>
  <c r="AD117" i="11"/>
  <c r="AX114" i="11"/>
  <c r="AB117" i="11"/>
  <c r="AW261" i="11"/>
  <c r="AW246" i="11"/>
  <c r="AW290" i="11"/>
  <c r="AE294" i="11"/>
  <c r="AY57" i="11"/>
  <c r="AY59" i="11" s="1"/>
  <c r="AD59" i="11"/>
  <c r="AY90" i="11"/>
  <c r="AY93" i="11" s="1"/>
  <c r="AD93" i="11"/>
  <c r="AZ192" i="11"/>
  <c r="AZ196" i="11" s="1"/>
  <c r="AE196" i="11"/>
  <c r="AX81" i="11"/>
  <c r="AX83" i="11" s="1"/>
  <c r="AB83" i="11"/>
  <c r="AX174" i="11"/>
  <c r="AB176" i="11"/>
  <c r="AC174" i="11"/>
  <c r="AB295" i="11"/>
  <c r="AC262" i="11"/>
  <c r="AX262" i="11"/>
  <c r="AB297" i="11"/>
  <c r="AB264" i="11"/>
  <c r="AY28" i="11"/>
  <c r="AY30" i="11" s="1"/>
  <c r="AD30" i="11"/>
  <c r="AY68" i="11"/>
  <c r="AY69" i="11" s="1"/>
  <c r="AD69" i="11"/>
  <c r="AW292" i="11"/>
  <c r="AW159" i="11"/>
  <c r="AX85" i="11"/>
  <c r="AX88" i="11" s="1"/>
  <c r="AB88" i="11"/>
  <c r="AC114" i="11"/>
  <c r="AC117" i="11" s="1"/>
  <c r="AY8" i="11"/>
  <c r="AD10" i="11"/>
  <c r="AZ132" i="11"/>
  <c r="AZ133" i="11" s="1"/>
  <c r="AE133" i="11"/>
  <c r="AV95" i="11"/>
  <c r="AV102" i="11" s="1"/>
  <c r="BE102" i="11" s="1"/>
  <c r="AB93" i="11"/>
  <c r="AX90" i="11"/>
  <c r="AY269" i="11"/>
  <c r="AY270" i="11" s="1"/>
  <c r="AD270" i="11"/>
  <c r="AX285" i="11"/>
  <c r="AW297" i="11"/>
  <c r="AW93" i="11"/>
  <c r="AX49" i="11"/>
  <c r="AB51" i="11"/>
  <c r="AZ28" i="11"/>
  <c r="AZ30" i="11" s="1"/>
  <c r="AE30" i="11"/>
  <c r="AY72" i="11"/>
  <c r="AY74" i="11" s="1"/>
  <c r="AD74" i="11"/>
  <c r="AW69" i="11"/>
  <c r="AD278" i="11"/>
  <c r="AY49" i="11"/>
  <c r="AD51" i="11"/>
  <c r="AZ65" i="11"/>
  <c r="AE299" i="11"/>
  <c r="AE66" i="11"/>
  <c r="AY273" i="11"/>
  <c r="AY274" i="11" s="1"/>
  <c r="AD274" i="11"/>
  <c r="AC53" i="11"/>
  <c r="AC54" i="11" s="1"/>
  <c r="AY36" i="11"/>
  <c r="AY37" i="11" s="1"/>
  <c r="AD37" i="11"/>
  <c r="AZ114" i="11"/>
  <c r="AZ117" i="11" s="1"/>
  <c r="AE117" i="11"/>
  <c r="AX245" i="11"/>
  <c r="AX246" i="11" s="1"/>
  <c r="AB246" i="11"/>
  <c r="AZ8" i="11"/>
  <c r="AZ10" i="11" s="1"/>
  <c r="AE10" i="11"/>
  <c r="AV239" i="11"/>
  <c r="AV242" i="11" s="1"/>
  <c r="BE242" i="11" s="1"/>
  <c r="AC85" i="11"/>
  <c r="AC88" i="11" s="1"/>
  <c r="AY259" i="11"/>
  <c r="AY261" i="11" s="1"/>
  <c r="AD261" i="11"/>
  <c r="AW133" i="11"/>
  <c r="AZ216" i="11"/>
  <c r="AZ219" i="11" s="1"/>
  <c r="AE219" i="11"/>
  <c r="AB292" i="11"/>
  <c r="AX154" i="11"/>
  <c r="AB159" i="11"/>
  <c r="AB147" i="11"/>
  <c r="Z291" i="11"/>
  <c r="Z283" i="11" s="1"/>
  <c r="Z152" i="11"/>
  <c r="Z279" i="11" s="1"/>
  <c r="AC95" i="11"/>
  <c r="AC102" i="11" s="1"/>
  <c r="AC245" i="11"/>
  <c r="AZ269" i="11"/>
  <c r="AZ270" i="11" s="1"/>
  <c r="AE270" i="11"/>
  <c r="AN279" i="10"/>
  <c r="AS102" i="10"/>
  <c r="AS127" i="10" s="1"/>
  <c r="AS261" i="10" s="1"/>
  <c r="AF88" i="10"/>
  <c r="AF93" i="10" s="1"/>
  <c r="W187" i="10"/>
  <c r="W66" i="10"/>
  <c r="W238" i="10" s="1"/>
  <c r="W23" i="10" s="1"/>
  <c r="R102" i="10"/>
  <c r="R127" i="10" s="1"/>
  <c r="R261" i="10" s="1"/>
  <c r="K102" i="10"/>
  <c r="K127" i="10" s="1"/>
  <c r="K261" i="10" s="1"/>
  <c r="J127" i="10"/>
  <c r="J261" i="10" s="1"/>
  <c r="J102" i="10"/>
  <c r="N102" i="10"/>
  <c r="N127" i="10"/>
  <c r="N261" i="10" s="1"/>
  <c r="T205" i="10"/>
  <c r="T246" i="10" s="1"/>
  <c r="T34" i="10" s="1"/>
  <c r="T37" i="10" s="1"/>
  <c r="T257" i="10" s="1"/>
  <c r="M127" i="10"/>
  <c r="M261" i="10" s="1"/>
  <c r="M102" i="10"/>
  <c r="I102" i="10"/>
  <c r="I127" i="10"/>
  <c r="I261" i="10" s="1"/>
  <c r="Q102" i="10"/>
  <c r="Q127" i="10" s="1"/>
  <c r="Q261" i="10" s="1"/>
  <c r="AR250" i="10"/>
  <c r="AB102" i="10"/>
  <c r="AB127" i="10" s="1"/>
  <c r="AB261" i="10" s="1"/>
  <c r="L102" i="10"/>
  <c r="L127" i="10" s="1"/>
  <c r="L261" i="10" s="1"/>
  <c r="P127" i="10"/>
  <c r="P261" i="10" s="1"/>
  <c r="P102" i="10"/>
  <c r="AX30" i="10"/>
  <c r="AX74" i="10" s="1"/>
  <c r="AV30" i="10"/>
  <c r="AV74" i="10"/>
  <c r="N205" i="10"/>
  <c r="N246" i="10" s="1"/>
  <c r="N34" i="10" s="1"/>
  <c r="N37" i="10" s="1"/>
  <c r="N257" i="10" s="1"/>
  <c r="O102" i="10"/>
  <c r="O127" i="10" s="1"/>
  <c r="O261" i="10" s="1"/>
  <c r="T102" i="10"/>
  <c r="T127" i="10"/>
  <c r="T261" i="10" s="1"/>
  <c r="Z102" i="10"/>
  <c r="Z127" i="10" s="1"/>
  <c r="Z261" i="10" s="1"/>
  <c r="AA127" i="10"/>
  <c r="AA261" i="10" s="1"/>
  <c r="AA102" i="10"/>
  <c r="S102" i="10"/>
  <c r="S127" i="10" s="1"/>
  <c r="S261" i="10" s="1"/>
  <c r="U102" i="10"/>
  <c r="U127" i="10"/>
  <c r="U261" i="10" s="1"/>
  <c r="P74" i="10"/>
  <c r="P30" i="10"/>
  <c r="AW152" i="10"/>
  <c r="AX147" i="10"/>
  <c r="AU290" i="11"/>
  <c r="BB94" i="11"/>
  <c r="BB102" i="11" s="1"/>
  <c r="BC290" i="11"/>
  <c r="BC283" i="11" s="1"/>
  <c r="BB112" i="11"/>
  <c r="AV79" i="11"/>
  <c r="BE79" i="11" s="1"/>
  <c r="BB292" i="11"/>
  <c r="BB295" i="11"/>
  <c r="AV228" i="11"/>
  <c r="AV31" i="11"/>
  <c r="AV34" i="11" s="1"/>
  <c r="BE34" i="11" s="1"/>
  <c r="AY298" i="11"/>
  <c r="AV210" i="11"/>
  <c r="AV165" i="11"/>
  <c r="BE165" i="11" s="1"/>
  <c r="AV125" i="11"/>
  <c r="AV127" i="11" s="1"/>
  <c r="BE127" i="11" s="1"/>
  <c r="AZ295" i="11"/>
  <c r="BB187" i="11"/>
  <c r="AV136" i="11"/>
  <c r="AV137" i="11" s="1"/>
  <c r="BE137" i="11" s="1"/>
  <c r="AY205" i="11"/>
  <c r="AV202" i="11"/>
  <c r="AY295" i="11"/>
  <c r="AY254" i="11"/>
  <c r="AV251" i="11"/>
  <c r="AV254" i="11" s="1"/>
  <c r="BE254" i="11" s="1"/>
  <c r="AZ298" i="11"/>
  <c r="AZ287" i="11"/>
  <c r="BB250" i="11"/>
  <c r="AY287" i="11"/>
  <c r="AV40" i="11"/>
  <c r="AV41" i="11" s="1"/>
  <c r="BE41" i="11" s="1"/>
  <c r="AV15" i="11"/>
  <c r="AY17" i="11"/>
  <c r="AV12" i="11"/>
  <c r="AV105" i="11"/>
  <c r="BB140" i="11"/>
  <c r="BB294" i="11"/>
  <c r="BB83" i="11"/>
  <c r="BB289" i="11"/>
  <c r="BB293" i="11"/>
  <c r="BB196" i="11"/>
  <c r="BB30" i="11"/>
  <c r="BB287" i="11"/>
  <c r="BB297" i="11"/>
  <c r="BC279" i="11"/>
  <c r="BB227" i="11"/>
  <c r="AD279" i="10"/>
  <c r="AE147" i="10"/>
  <c r="AY147" i="11"/>
  <c r="BD147" i="11"/>
  <c r="AU147" i="11"/>
  <c r="AT291" i="11"/>
  <c r="AT283" i="11" s="1"/>
  <c r="AT152" i="11"/>
  <c r="AT279" i="11" s="1"/>
  <c r="AV238" i="11"/>
  <c r="BE238" i="11" s="1"/>
  <c r="AV187" i="11"/>
  <c r="BE187" i="11" s="1"/>
  <c r="H130" i="10"/>
  <c r="H146" i="10"/>
  <c r="H200" i="10"/>
  <c r="H274" i="10"/>
  <c r="H44" i="10"/>
  <c r="H69" i="10"/>
  <c r="H278" i="10"/>
  <c r="H20" i="10"/>
  <c r="H54" i="10"/>
  <c r="H254" i="10" s="1"/>
  <c r="H41" i="10" s="1"/>
  <c r="H196" i="10" s="1"/>
  <c r="H10" i="10" s="1"/>
  <c r="H26" i="10" s="1"/>
  <c r="H62" i="10"/>
  <c r="H83" i="10" s="1"/>
  <c r="H14" i="10"/>
  <c r="H47" i="10"/>
  <c r="H122" i="10"/>
  <c r="H165" i="10"/>
  <c r="H212" i="10"/>
  <c r="H219" i="10"/>
  <c r="H227" i="10"/>
  <c r="H264" i="10"/>
  <c r="H152" i="10"/>
  <c r="H234" i="10"/>
  <c r="H176" i="10"/>
  <c r="H59" i="10"/>
  <c r="H117" i="10"/>
  <c r="H137" i="10"/>
  <c r="BQ152" i="10" l="1"/>
  <c r="BQ279" i="10" s="1"/>
  <c r="BS147" i="10"/>
  <c r="BS152" i="10" s="1"/>
  <c r="AY297" i="11"/>
  <c r="AY264" i="11"/>
  <c r="AV262" i="11"/>
  <c r="AV264" i="11" s="1"/>
  <c r="BE264" i="11" s="1"/>
  <c r="AV112" i="11"/>
  <c r="BE112" i="11" s="1"/>
  <c r="AV205" i="11"/>
  <c r="BE205" i="11" s="1"/>
  <c r="AD291" i="11"/>
  <c r="AD283" i="11" s="1"/>
  <c r="AW291" i="11"/>
  <c r="AW283" i="11" s="1"/>
  <c r="AE291" i="11"/>
  <c r="AE283" i="11" s="1"/>
  <c r="AE152" i="11"/>
  <c r="AE279" i="11" s="1"/>
  <c r="AV49" i="11"/>
  <c r="AV51" i="11" s="1"/>
  <c r="BE51" i="11" s="1"/>
  <c r="AV245" i="11"/>
  <c r="AV246" i="11" s="1"/>
  <c r="BE246" i="11" s="1"/>
  <c r="AV57" i="11"/>
  <c r="AV59" i="11" s="1"/>
  <c r="BE59" i="11" s="1"/>
  <c r="AY293" i="11"/>
  <c r="AZ294" i="11"/>
  <c r="AC289" i="11"/>
  <c r="AD279" i="11"/>
  <c r="AV234" i="11"/>
  <c r="BE234" i="11" s="1"/>
  <c r="AZ297" i="11"/>
  <c r="AZ293" i="11"/>
  <c r="AV85" i="11"/>
  <c r="AV88" i="11" s="1"/>
  <c r="BE88" i="11" s="1"/>
  <c r="AV107" i="11"/>
  <c r="BE107" i="11" s="1"/>
  <c r="AV259" i="11"/>
  <c r="AV261" i="11" s="1"/>
  <c r="BE261" i="11" s="1"/>
  <c r="AV14" i="11"/>
  <c r="BE14" i="11" s="1"/>
  <c r="AC246" i="11"/>
  <c r="AC294" i="11"/>
  <c r="AV154" i="11"/>
  <c r="AX292" i="11"/>
  <c r="AX159" i="11"/>
  <c r="AV174" i="11"/>
  <c r="AV176" i="11" s="1"/>
  <c r="BE176" i="11" s="1"/>
  <c r="AX176" i="11"/>
  <c r="AX295" i="11"/>
  <c r="AX10" i="11"/>
  <c r="AX289" i="11"/>
  <c r="AC299" i="11"/>
  <c r="AC66" i="11"/>
  <c r="AV273" i="11"/>
  <c r="AV274" i="11" s="1"/>
  <c r="BE274" i="11" s="1"/>
  <c r="AZ289" i="11"/>
  <c r="AY294" i="11"/>
  <c r="AY51" i="11"/>
  <c r="AY290" i="11"/>
  <c r="AV90" i="11"/>
  <c r="AV93" i="11" s="1"/>
  <c r="BE93" i="11" s="1"/>
  <c r="AX93" i="11"/>
  <c r="AV8" i="11"/>
  <c r="AV10" i="11" s="1"/>
  <c r="BE10" i="11" s="1"/>
  <c r="AY10" i="11"/>
  <c r="AX264" i="11"/>
  <c r="AX297" i="11"/>
  <c r="AV114" i="11"/>
  <c r="AV117" i="11" s="1"/>
  <c r="BE117" i="11" s="1"/>
  <c r="AX117" i="11"/>
  <c r="AV36" i="11"/>
  <c r="AV37" i="11" s="1"/>
  <c r="BE37" i="11" s="1"/>
  <c r="AX299" i="11"/>
  <c r="AV65" i="11"/>
  <c r="AX66" i="11"/>
  <c r="AX212" i="11"/>
  <c r="AX287" i="11"/>
  <c r="AV269" i="11"/>
  <c r="AV270" i="11" s="1"/>
  <c r="BE270" i="11" s="1"/>
  <c r="AZ51" i="11"/>
  <c r="AZ290" i="11"/>
  <c r="AW279" i="11"/>
  <c r="AY289" i="11"/>
  <c r="AC264" i="11"/>
  <c r="AC297" i="11"/>
  <c r="AV28" i="11"/>
  <c r="AV30" i="11" s="1"/>
  <c r="BE30" i="11" s="1"/>
  <c r="AV129" i="11"/>
  <c r="AV130" i="11" s="1"/>
  <c r="BE130" i="11" s="1"/>
  <c r="AY130" i="11"/>
  <c r="AV16" i="11"/>
  <c r="AV17" i="11" s="1"/>
  <c r="BE17" i="11" s="1"/>
  <c r="AV285" i="11"/>
  <c r="AV200" i="11"/>
  <c r="BE200" i="11" s="1"/>
  <c r="AX44" i="11"/>
  <c r="AV43" i="11"/>
  <c r="AV44" i="11" s="1"/>
  <c r="BE44" i="11" s="1"/>
  <c r="AZ159" i="11"/>
  <c r="AZ292" i="11"/>
  <c r="AV53" i="11"/>
  <c r="AV54" i="11" s="1"/>
  <c r="BE54" i="11" s="1"/>
  <c r="AB291" i="11"/>
  <c r="AB283" i="11" s="1"/>
  <c r="AB152" i="11"/>
  <c r="AB279" i="11" s="1"/>
  <c r="AC147" i="11"/>
  <c r="AX147" i="11"/>
  <c r="AV147" i="11" s="1"/>
  <c r="AV152" i="11" s="1"/>
  <c r="BE152" i="11" s="1"/>
  <c r="AV68" i="11"/>
  <c r="AV69" i="11" s="1"/>
  <c r="BE69" i="11" s="1"/>
  <c r="AX51" i="11"/>
  <c r="AX290" i="11"/>
  <c r="AC295" i="11"/>
  <c r="AC176" i="11"/>
  <c r="AX59" i="11"/>
  <c r="AX294" i="11"/>
  <c r="AV192" i="11"/>
  <c r="AV196" i="11" s="1"/>
  <c r="BE196" i="11" s="1"/>
  <c r="AY66" i="11"/>
  <c r="AY299" i="11"/>
  <c r="AV72" i="11"/>
  <c r="AV74" i="11" s="1"/>
  <c r="BE74" i="11" s="1"/>
  <c r="AV212" i="11"/>
  <c r="BE212" i="11" s="1"/>
  <c r="AC290" i="11"/>
  <c r="AV132" i="11"/>
  <c r="AV133" i="11" s="1"/>
  <c r="BE133" i="11" s="1"/>
  <c r="AZ66" i="11"/>
  <c r="AZ299" i="11"/>
  <c r="AY159" i="11"/>
  <c r="AY292" i="11"/>
  <c r="AV81" i="11"/>
  <c r="AV83" i="11" s="1"/>
  <c r="BE83" i="11" s="1"/>
  <c r="AV216" i="11"/>
  <c r="AV219" i="11" s="1"/>
  <c r="BE219" i="11" s="1"/>
  <c r="AF279" i="10"/>
  <c r="R66" i="10"/>
  <c r="R238" i="10" s="1"/>
  <c r="R23" i="10" s="1"/>
  <c r="R187" i="10"/>
  <c r="AB66" i="10"/>
  <c r="AB238" i="10" s="1"/>
  <c r="AB23" i="10" s="1"/>
  <c r="AB187" i="10"/>
  <c r="Q66" i="10"/>
  <c r="Q238" i="10" s="1"/>
  <c r="Q23" i="10" s="1"/>
  <c r="K66" i="10"/>
  <c r="K238" i="10" s="1"/>
  <c r="K23" i="10" s="1"/>
  <c r="K187" i="10"/>
  <c r="S66" i="10"/>
  <c r="S238" i="10" s="1"/>
  <c r="S23" i="10" s="1"/>
  <c r="O187" i="10"/>
  <c r="O66" i="10"/>
  <c r="O238" i="10" s="1"/>
  <c r="O23" i="10" s="1"/>
  <c r="AS66" i="10"/>
  <c r="AS238" i="10" s="1"/>
  <c r="AS23" i="10" s="1"/>
  <c r="AS187" i="10"/>
  <c r="L66" i="10"/>
  <c r="L238" i="10" s="1"/>
  <c r="L23" i="10" s="1"/>
  <c r="L187" i="10"/>
  <c r="H30" i="10"/>
  <c r="H74" i="10" s="1"/>
  <c r="Z187" i="10"/>
  <c r="Z66" i="10"/>
  <c r="Z238" i="10" s="1"/>
  <c r="Z23" i="10" s="1"/>
  <c r="AW102" i="10"/>
  <c r="AW127" i="10"/>
  <c r="AW261" i="10" s="1"/>
  <c r="U187" i="10"/>
  <c r="U66" i="10"/>
  <c r="U238" i="10" s="1"/>
  <c r="U23" i="10" s="1"/>
  <c r="M66" i="10"/>
  <c r="M238" i="10" s="1"/>
  <c r="M23" i="10" s="1"/>
  <c r="T66" i="10"/>
  <c r="T238" i="10" s="1"/>
  <c r="T23" i="10" s="1"/>
  <c r="N187" i="10"/>
  <c r="N66" i="10"/>
  <c r="N238" i="10" s="1"/>
  <c r="N23" i="10" s="1"/>
  <c r="H140" i="10"/>
  <c r="H159" i="10" s="1"/>
  <c r="I187" i="10"/>
  <c r="I66" i="10"/>
  <c r="I238" i="10" s="1"/>
  <c r="I23" i="10" s="1"/>
  <c r="AR242" i="10"/>
  <c r="AR107" i="10" s="1"/>
  <c r="P66" i="10"/>
  <c r="P238" i="10" s="1"/>
  <c r="P23" i="10" s="1"/>
  <c r="AA66" i="10"/>
  <c r="AA238" i="10" s="1"/>
  <c r="AA23" i="10" s="1"/>
  <c r="AR51" i="10"/>
  <c r="J187" i="10"/>
  <c r="J66" i="10"/>
  <c r="J238" i="10" s="1"/>
  <c r="J23" i="10" s="1"/>
  <c r="W79" i="10"/>
  <c r="AX152" i="10"/>
  <c r="BB290" i="11"/>
  <c r="AV287" i="11"/>
  <c r="AV298" i="11"/>
  <c r="AE152" i="10"/>
  <c r="AZ152" i="11"/>
  <c r="AZ291" i="11"/>
  <c r="AU152" i="11"/>
  <c r="AU279" i="11" s="1"/>
  <c r="AU291" i="11"/>
  <c r="AU283" i="11" s="1"/>
  <c r="BD152" i="11"/>
  <c r="BD279" i="11" s="1"/>
  <c r="BB147" i="11"/>
  <c r="BD291" i="11"/>
  <c r="BD283" i="11" s="1"/>
  <c r="AY152" i="11"/>
  <c r="AY291" i="11"/>
  <c r="BS279" i="10" l="1"/>
  <c r="AV295" i="11"/>
  <c r="AY279" i="11"/>
  <c r="AV293" i="11"/>
  <c r="AZ279" i="11"/>
  <c r="AV297" i="11"/>
  <c r="AV294" i="11"/>
  <c r="AY283" i="11"/>
  <c r="AV289" i="11"/>
  <c r="AX291" i="11"/>
  <c r="AX283" i="11" s="1"/>
  <c r="AX152" i="11"/>
  <c r="AX279" i="11" s="1"/>
  <c r="AZ283" i="11"/>
  <c r="AC152" i="11"/>
  <c r="AC279" i="11" s="1"/>
  <c r="AV280" i="11" s="1"/>
  <c r="AC291" i="11"/>
  <c r="AC283" i="11" s="1"/>
  <c r="AV66" i="11"/>
  <c r="BE66" i="11" s="1"/>
  <c r="AV299" i="11"/>
  <c r="AV290" i="11"/>
  <c r="AV159" i="11"/>
  <c r="BE159" i="11" s="1"/>
  <c r="AV292" i="11"/>
  <c r="AE102" i="10"/>
  <c r="AE127" i="10" s="1"/>
  <c r="AE261" i="10" s="1"/>
  <c r="J79" i="10"/>
  <c r="P187" i="10"/>
  <c r="O79" i="10"/>
  <c r="Q187" i="10"/>
  <c r="Q79" i="10" s="1"/>
  <c r="T79" i="10"/>
  <c r="AW66" i="10"/>
  <c r="AW238" i="10" s="1"/>
  <c r="AW23" i="10" s="1"/>
  <c r="AR88" i="10"/>
  <c r="AR93" i="10" s="1"/>
  <c r="I79" i="10"/>
  <c r="T187" i="10"/>
  <c r="L79" i="10"/>
  <c r="S187" i="10"/>
  <c r="AX102" i="10"/>
  <c r="AX127" i="10"/>
  <c r="AX261" i="10" s="1"/>
  <c r="AA187" i="10"/>
  <c r="AA79" i="10" s="1"/>
  <c r="M187" i="10"/>
  <c r="Z79" i="10"/>
  <c r="S79" i="10"/>
  <c r="AB79" i="10"/>
  <c r="H205" i="10"/>
  <c r="H246" i="10" s="1"/>
  <c r="H34" i="10" s="1"/>
  <c r="H37" i="10" s="1"/>
  <c r="H257" i="10" s="1"/>
  <c r="M79" i="10"/>
  <c r="H102" i="10"/>
  <c r="H127" i="10"/>
  <c r="H261" i="10" s="1"/>
  <c r="W250" i="10"/>
  <c r="W51" i="10"/>
  <c r="P79" i="10"/>
  <c r="N79" i="10"/>
  <c r="U79" i="10"/>
  <c r="AS79" i="10"/>
  <c r="K79" i="10"/>
  <c r="R79" i="10"/>
  <c r="AV291" i="11"/>
  <c r="BB152" i="11"/>
  <c r="BB279" i="11" s="1"/>
  <c r="BB291" i="11"/>
  <c r="BB283" i="11" s="1"/>
  <c r="AV279" i="11" l="1"/>
  <c r="AV283" i="11"/>
  <c r="AR279" i="10"/>
  <c r="AA250" i="10"/>
  <c r="Q250" i="10"/>
  <c r="AE66" i="10"/>
  <c r="AE238" i="10" s="1"/>
  <c r="AE23" i="10" s="1"/>
  <c r="N250" i="10"/>
  <c r="N51" i="10"/>
  <c r="P250" i="10"/>
  <c r="W242" i="10"/>
  <c r="W107" i="10" s="1"/>
  <c r="S250" i="10"/>
  <c r="O250" i="10"/>
  <c r="M250" i="10"/>
  <c r="M51" i="10"/>
  <c r="R250" i="10"/>
  <c r="H66" i="10"/>
  <c r="H238" i="10" s="1"/>
  <c r="H23" i="10" s="1"/>
  <c r="Z250" i="10"/>
  <c r="L250" i="10"/>
  <c r="AB250" i="10"/>
  <c r="AB51" i="10"/>
  <c r="K250" i="10"/>
  <c r="K51" i="10" s="1"/>
  <c r="AS51" i="10"/>
  <c r="AS250" i="10"/>
  <c r="U250" i="10"/>
  <c r="AW187" i="10"/>
  <c r="AW79" i="10" s="1"/>
  <c r="J250" i="10"/>
  <c r="I250" i="10"/>
  <c r="AX66" i="10"/>
  <c r="AX238" i="10" s="1"/>
  <c r="AX23" i="10" s="1"/>
  <c r="T250" i="10"/>
  <c r="AW250" i="10" l="1"/>
  <c r="W88" i="10"/>
  <c r="W93" i="10" s="1"/>
  <c r="W279" i="10" s="1"/>
  <c r="AE187" i="10"/>
  <c r="AE79" i="10" s="1"/>
  <c r="M242" i="10"/>
  <c r="M107" i="10" s="1"/>
  <c r="Q242" i="10"/>
  <c r="Q107" i="10" s="1"/>
  <c r="K242" i="10"/>
  <c r="K107" i="10" s="1"/>
  <c r="O242" i="10"/>
  <c r="O107" i="10" s="1"/>
  <c r="P51" i="10"/>
  <c r="Q51" i="10"/>
  <c r="S242" i="10"/>
  <c r="S107" i="10" s="1"/>
  <c r="Z51" i="10"/>
  <c r="I242" i="10"/>
  <c r="I107" i="10" s="1"/>
  <c r="AB242" i="10"/>
  <c r="AB107" i="10" s="1"/>
  <c r="H187" i="10"/>
  <c r="H79" i="10" s="1"/>
  <c r="O51" i="10"/>
  <c r="J51" i="10"/>
  <c r="AX187" i="10"/>
  <c r="AX79" i="10" s="1"/>
  <c r="U242" i="10"/>
  <c r="U107" i="10" s="1"/>
  <c r="U51" i="10"/>
  <c r="T51" i="10"/>
  <c r="I51" i="10"/>
  <c r="AS242" i="10"/>
  <c r="AS107" i="10" s="1"/>
  <c r="L51" i="10"/>
  <c r="R51" i="10"/>
  <c r="S51" i="10"/>
  <c r="N242" i="10"/>
  <c r="N107" i="10" s="1"/>
  <c r="AA51" i="10"/>
  <c r="Z242" i="10" l="1"/>
  <c r="Z107" i="10" s="1"/>
  <c r="AA242" i="10"/>
  <c r="AA107" i="10" s="1"/>
  <c r="P242" i="10"/>
  <c r="P107" i="10" s="1"/>
  <c r="T242" i="10"/>
  <c r="T107" i="10" s="1"/>
  <c r="R242" i="10"/>
  <c r="R107" i="10" s="1"/>
  <c r="L242" i="10"/>
  <c r="L107" i="10" s="1"/>
  <c r="J242" i="10"/>
  <c r="J107" i="10" s="1"/>
  <c r="R88" i="10"/>
  <c r="R93" i="10" s="1"/>
  <c r="L88" i="10"/>
  <c r="L93" i="10" s="1"/>
  <c r="J88" i="10"/>
  <c r="J93" i="10"/>
  <c r="AX250" i="10"/>
  <c r="AX51" i="10"/>
  <c r="AE250" i="10"/>
  <c r="AA88" i="10"/>
  <c r="AA93" i="10"/>
  <c r="P88" i="10"/>
  <c r="P93" i="10"/>
  <c r="Z88" i="10"/>
  <c r="Z93" i="10"/>
  <c r="T88" i="10"/>
  <c r="T93" i="10"/>
  <c r="H250" i="10"/>
  <c r="H51" i="10"/>
  <c r="O88" i="10"/>
  <c r="O93" i="10"/>
  <c r="I88" i="10"/>
  <c r="I93" i="10"/>
  <c r="M93" i="10"/>
  <c r="M88" i="10"/>
  <c r="M279" i="10" s="1"/>
  <c r="Q88" i="10"/>
  <c r="Q93" i="10"/>
  <c r="AS88" i="10"/>
  <c r="AS93" i="10"/>
  <c r="K88" i="10"/>
  <c r="U88" i="10"/>
  <c r="U93" i="10"/>
  <c r="AB93" i="10"/>
  <c r="AB88" i="10"/>
  <c r="N88" i="10"/>
  <c r="N93" i="10"/>
  <c r="S88" i="10"/>
  <c r="S93" i="10" s="1"/>
  <c r="AW51" i="10"/>
  <c r="N279" i="10" l="1"/>
  <c r="T279" i="10"/>
  <c r="Z279" i="10"/>
  <c r="Q279" i="10"/>
  <c r="O279" i="10"/>
  <c r="P279" i="10"/>
  <c r="J279" i="10"/>
  <c r="AB279" i="10"/>
  <c r="AA279" i="10"/>
  <c r="AS279" i="10"/>
  <c r="AS280" i="10" s="1"/>
  <c r="I279" i="10"/>
  <c r="U279" i="10"/>
  <c r="L279" i="10"/>
  <c r="K93" i="10"/>
  <c r="K279" i="10" s="1"/>
  <c r="R279" i="10"/>
  <c r="S279" i="10"/>
  <c r="AW242" i="10"/>
  <c r="AW107" i="10" s="1"/>
  <c r="AW88" i="10"/>
  <c r="AW93" i="10"/>
  <c r="AE51" i="10"/>
  <c r="H242" i="10"/>
  <c r="H107" i="10" s="1"/>
  <c r="AX242" i="10"/>
  <c r="AX107" i="10" s="1"/>
  <c r="U280" i="10" l="1"/>
  <c r="AW279" i="10"/>
  <c r="AE242" i="10"/>
  <c r="AE107" i="10" s="1"/>
  <c r="AE88" i="10"/>
  <c r="AE93" i="10"/>
  <c r="AX88" i="10"/>
  <c r="AX93" i="10"/>
  <c r="H88" i="10"/>
  <c r="AV102" i="10"/>
  <c r="AV127" i="10"/>
  <c r="AV261" i="10"/>
  <c r="AV66" i="10"/>
  <c r="AV238" i="10"/>
  <c r="AV23" i="10"/>
  <c r="AV187" i="10"/>
  <c r="AV79" i="10"/>
  <c r="AV250" i="10"/>
  <c r="AV51" i="10"/>
  <c r="AV242" i="10"/>
  <c r="AV107" i="10"/>
  <c r="AV88" i="10"/>
  <c r="AV93" i="10"/>
  <c r="V102" i="10"/>
  <c r="V127" i="10"/>
  <c r="V261" i="10"/>
  <c r="V66" i="10"/>
  <c r="V238" i="10"/>
  <c r="V23" i="10"/>
  <c r="V187" i="10"/>
  <c r="V79" i="10"/>
  <c r="V250" i="10"/>
  <c r="V51" i="10"/>
  <c r="V242" i="10"/>
  <c r="V107" i="10"/>
  <c r="V88" i="10"/>
  <c r="V93" i="10"/>
  <c r="AG102" i="10"/>
  <c r="AG127" i="10"/>
  <c r="AG261" i="10"/>
  <c r="AG66" i="10"/>
  <c r="AG238" i="10"/>
  <c r="AG23" i="10"/>
  <c r="AG187" i="10"/>
  <c r="AG79" i="10"/>
  <c r="AG250" i="10"/>
  <c r="AG51" i="10"/>
  <c r="AG242" i="10"/>
  <c r="AG107" i="10"/>
  <c r="AG88" i="10"/>
  <c r="AG93" i="10"/>
  <c r="AK102" i="10"/>
  <c r="AK127" i="10"/>
  <c r="AK261" i="10"/>
  <c r="AK66" i="10"/>
  <c r="AK238" i="10"/>
  <c r="AK23" i="10"/>
  <c r="AK187" i="10"/>
  <c r="AK79" i="10"/>
  <c r="AK250" i="10"/>
  <c r="AK51" i="10"/>
  <c r="AK242" i="10"/>
  <c r="AK107" i="10"/>
  <c r="AK88" i="10"/>
  <c r="AK93" i="10"/>
  <c r="V279" i="10" l="1"/>
  <c r="W280" i="10" s="1"/>
  <c r="W281" i="10" s="1"/>
  <c r="AK279" i="10"/>
  <c r="AG279" i="10"/>
  <c r="AV279" i="10"/>
  <c r="AX279" i="10"/>
  <c r="AE279" i="10"/>
  <c r="H93" i="10"/>
  <c r="H27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S39" authorId="0" shapeId="0" xr:uid="{6BA07C51-A940-4B9B-ACD1-67FB62F6B1ED}">
      <text>
        <r>
          <rPr>
            <b/>
            <sz val="10"/>
            <color indexed="81"/>
            <rFont val="Tahoma"/>
            <family val="2"/>
            <charset val="238"/>
          </rPr>
          <t>nový AP + 43.306
starý AP -102.651</t>
        </r>
      </text>
    </comment>
    <comment ref="AM39" authorId="0" shapeId="0" xr:uid="{A315637A-FC17-4E9E-A3E5-D30570CF5DDF}">
      <text>
        <r>
          <rPr>
            <sz val="10"/>
            <color indexed="81"/>
            <rFont val="Tahoma"/>
            <family val="2"/>
            <charset val="238"/>
          </rPr>
          <t xml:space="preserve">nový AP +0,13
starý AP -0,3
</t>
        </r>
      </text>
    </comment>
    <comment ref="U52" authorId="0" shapeId="0" xr:uid="{4BE9A976-1CED-4A64-AD67-1E9D46275258}">
      <text>
        <r>
          <rPr>
            <sz val="10"/>
            <color indexed="81"/>
            <rFont val="Tahoma"/>
            <family val="2"/>
            <charset val="238"/>
          </rPr>
          <t>převod do ONIV na náhrady za PN</t>
        </r>
      </text>
    </comment>
    <comment ref="U128" authorId="0" shapeId="0" xr:uid="{844F4CC1-2FFD-4BB8-A998-63F839FCE05C}">
      <text>
        <r>
          <rPr>
            <sz val="10"/>
            <color indexed="81"/>
            <rFont val="Tahoma"/>
            <family val="2"/>
            <charset val="238"/>
          </rPr>
          <t>převod do ONIV na náhrady za PN</t>
        </r>
      </text>
    </comment>
    <comment ref="U147" authorId="0" shapeId="0" xr:uid="{B030928E-4FE2-4572-B15D-614179F5FC1C}">
      <text>
        <r>
          <rPr>
            <sz val="10"/>
            <color indexed="81"/>
            <rFont val="Tahoma"/>
            <family val="2"/>
            <charset val="238"/>
          </rPr>
          <t>kurz základního vzdělávání 10-12/23</t>
        </r>
      </text>
    </comment>
    <comment ref="AH147" authorId="0" shapeId="0" xr:uid="{24B25CFC-EE23-4A0E-B557-7920AC0172B0}">
      <text>
        <r>
          <rPr>
            <sz val="10"/>
            <color indexed="81"/>
            <rFont val="Tahoma"/>
            <family val="2"/>
            <charset val="238"/>
          </rPr>
          <t>kurz ZV 10-12/23</t>
        </r>
      </text>
    </comment>
    <comment ref="AN147" authorId="0" shapeId="0" xr:uid="{B538D777-8CB8-4ACE-BC43-601FA5365826}">
      <text>
        <r>
          <rPr>
            <sz val="10"/>
            <color indexed="81"/>
            <rFont val="Tahoma"/>
            <family val="2"/>
            <charset val="238"/>
          </rPr>
          <t>kurz ZV 10-12/23</t>
        </r>
      </text>
    </comment>
    <comment ref="U188" authorId="0" shapeId="0" xr:uid="{41EB5A21-414E-40CC-B1BE-7EEEE91793C4}">
      <text>
        <r>
          <rPr>
            <sz val="10"/>
            <color indexed="81"/>
            <rFont val="Tahoma"/>
            <family val="2"/>
            <charset val="238"/>
          </rPr>
          <t>převod do ONIV na náhrady za PN</t>
        </r>
      </text>
    </comment>
    <comment ref="U213" authorId="0" shapeId="0" xr:uid="{87D22F79-E2E2-4451-B5E7-5FF043ACBE5D}">
      <text>
        <r>
          <rPr>
            <sz val="10"/>
            <color indexed="81"/>
            <rFont val="Tahoma"/>
            <family val="2"/>
            <charset val="238"/>
          </rPr>
          <t>převod do ONIV na náhrady za PN</t>
        </r>
      </text>
    </comment>
    <comment ref="AH239" authorId="0" shapeId="0" xr:uid="{7DBFA7CE-1AE1-492B-8437-2FA70F30430A}">
      <text>
        <r>
          <rPr>
            <sz val="10"/>
            <color indexed="81"/>
            <rFont val="Tahoma"/>
            <family val="2"/>
            <charset val="238"/>
          </rPr>
          <t xml:space="preserve">převod na náhrady za PN - doplněno z října </t>
        </r>
      </text>
    </comment>
    <comment ref="U243" authorId="0" shapeId="0" xr:uid="{ED7D6966-00D5-4B99-8560-4E489B6BEB25}">
      <text>
        <r>
          <rPr>
            <sz val="10"/>
            <color indexed="81"/>
            <rFont val="Tahoma"/>
            <family val="2"/>
            <charset val="238"/>
          </rPr>
          <t>převod do ONIV na náhrady za PN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J35" authorId="0" shapeId="0" xr:uid="{B134EB6D-8D8C-439E-8329-C6B3B4120B1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AH35" authorId="0" shapeId="0" xr:uid="{80A6673A-B89D-453D-9426-0E0C8C44BB3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C35" authorId="0" shapeId="0" xr:uid="{A2FB27DD-2070-45FF-AEBB-32B93C88B7E2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V35" authorId="0" shapeId="0" xr:uid="{31EA4864-08CE-4959-8AD2-AFC142219423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CO35" authorId="0" shapeId="0" xr:uid="{42D28894-9B6D-490B-8E0A-70CC106AECC4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DH35" authorId="0" shapeId="0" xr:uid="{E0E13F23-6264-4239-8D45-329C2CACB0EE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V118" authorId="0" shapeId="0" xr:uid="{A624B8E8-89B4-4D17-8464-5F40B8ACF6FC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BW118" authorId="0" shapeId="0" xr:uid="{C7DC6958-598D-4175-AA90-0F65CEA47FEA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CO118" authorId="0" shapeId="0" xr:uid="{9E035B14-099C-4988-8343-C103294527B8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CP118" authorId="0" shapeId="0" xr:uid="{9D26807D-B68D-45FA-9B99-BEC925ADB4A7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DH118" authorId="0" shapeId="0" xr:uid="{354562E7-1F0F-42C1-8775-926F5828A061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DI118" authorId="0" shapeId="0" xr:uid="{19D7E3E3-5D88-4EEF-88E4-8E62CCA44AA1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Q125" authorId="0" shapeId="0" xr:uid="{81B75977-CF86-4E3A-B271-D183CD4B7D42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AD125" authorId="0" shapeId="0" xr:uid="{444421D8-1AFE-46B7-9AE6-2FF0F24D7C31}">
      <text>
        <r>
          <rPr>
            <sz val="10"/>
            <color indexed="81"/>
            <rFont val="Tahoma"/>
            <family val="2"/>
            <charset val="238"/>
          </rPr>
          <t xml:space="preserve">původně v rozpisu odečteno -0,17 
správně v následující úpravě bez odečtu (zástup za nemoc)
</t>
        </r>
      </text>
    </comment>
    <comment ref="AO125" authorId="0" shapeId="0" xr:uid="{4E994AB5-9E6A-4459-889C-3D4604FD4300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J125" authorId="0" shapeId="0" xr:uid="{0E6C8F6E-13D9-4DE3-9ED8-D9F24B3483E3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W141" authorId="0" shapeId="0" xr:uid="{B37B62DD-57C0-44AF-808B-E2AF80A1775A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CP141" authorId="0" shapeId="0" xr:uid="{D2ABE51C-0E2E-452B-A830-B23ACC1B98D1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DI141" authorId="0" shapeId="0" xr:uid="{C20F9485-AC68-41F2-8EBA-709E02C3F866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BW168" authorId="0" shapeId="0" xr:uid="{2987658A-0881-4FD5-9590-D5D183E7C27D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  <comment ref="CP168" authorId="0" shapeId="0" xr:uid="{A2A68A5B-F3DB-434E-BD51-C64BD91FE5F5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  <comment ref="DI168" authorId="0" shapeId="0" xr:uid="{39BAF9EE-9280-43A5-B737-2FF0CAB1DE78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</commentList>
</comments>
</file>

<file path=xl/sharedStrings.xml><?xml version="1.0" encoding="utf-8"?>
<sst xmlns="http://schemas.openxmlformats.org/spreadsheetml/2006/main" count="2879" uniqueCount="273">
  <si>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</si>
  <si>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</si>
  <si>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</si>
  <si>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</si>
  <si>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</si>
  <si>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</si>
  <si>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</si>
  <si>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</si>
  <si>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</si>
  <si>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</si>
  <si>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</si>
  <si>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</si>
  <si>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</si>
  <si>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</si>
  <si>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</si>
  <si>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</si>
  <si>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</si>
  <si>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</si>
  <si>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</si>
  <si>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</si>
  <si>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</si>
  <si>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</si>
  <si>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</si>
  <si>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</si>
  <si>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</si>
  <si>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</si>
  <si>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</si>
  <si>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</si>
  <si>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</si>
  <si>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</si>
  <si>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</si>
  <si>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</si>
  <si>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</si>
  <si>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</si>
  <si>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</si>
  <si>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</si>
  <si>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</si>
  <si>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</si>
  <si>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</si>
  <si>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</si>
  <si>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</si>
  <si>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</si>
  <si>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</si>
  <si>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</si>
  <si>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</si>
  <si>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</si>
  <si>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</si>
  <si>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</si>
  <si>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</si>
  <si>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</si>
  <si>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</si>
  <si>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</si>
  <si>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</si>
  <si>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</si>
  <si>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</si>
  <si>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</si>
  <si>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</si>
  <si>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</si>
  <si>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</si>
  <si>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</si>
  <si>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</si>
  <si>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</si>
  <si>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</si>
  <si>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</si>
  <si>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</si>
  <si>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</si>
  <si>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</si>
  <si>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</si>
  <si>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</si>
  <si>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</si>
  <si>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</si>
  <si>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</si>
  <si>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</si>
  <si>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</si>
  <si>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</si>
  <si>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</si>
  <si>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</si>
  <si>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</si>
  <si>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</si>
  <si>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</si>
  <si>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</si>
  <si>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</si>
  <si>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</si>
  <si>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</si>
  <si>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</si>
  <si>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</si>
  <si>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</si>
  <si>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</si>
  <si>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</si>
  <si>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</si>
  <si>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</si>
  <si>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</si>
  <si>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</si>
  <si>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</si>
  <si>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</si>
  <si>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</si>
  <si>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</si>
  <si>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</si>
  <si>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</si>
  <si>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</si>
  <si>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</si>
  <si>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</si>
  <si>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</si>
  <si>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</si>
  <si>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</si>
  <si>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</si>
  <si>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</si>
  <si>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</si>
  <si>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</si>
  <si>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</si>
  <si>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</si>
  <si>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</si>
  <si>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</si>
  <si>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</si>
  <si>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</si>
  <si>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</si>
  <si>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</si>
  <si>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převody platy_OON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</si>
  <si>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</si>
  <si>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</si>
  <si>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</si>
  <si>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</si>
  <si>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</si>
  <si>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</si>
  <si>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</si>
  <si>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</si>
  <si>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</si>
  <si>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Dohody převod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</si>
  <si>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</si>
  <si>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</si>
  <si>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</si>
  <si>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</si>
  <si>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</si>
  <si>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</si>
  <si>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</si>
  <si>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</si>
  <si>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</si>
  <si>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</si>
  <si>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</si>
  <si>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</si>
  <si>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</si>
  <si>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</si>
  <si>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</si>
  <si>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</si>
  <si>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</si>
  <si>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</si>
  <si>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Individuální úprava dle PH školy k 1.9. 2023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</si>
  <si>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</si>
  <si>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</si>
  <si>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</si>
  <si>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</si>
  <si>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</si>
  <si>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</si>
  <si>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</si>
  <si>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</si>
  <si>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</si>
  <si>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</si>
  <si>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</si>
  <si>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</si>
  <si>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</si>
  <si>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</si>
  <si>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</si>
  <si>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</si>
  <si>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Střední průmyslová škola textilní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</si>
  <si>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</si>
  <si>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</si>
  <si>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</si>
  <si>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</si>
  <si>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</si>
  <si>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</si>
  <si>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</si>
  <si>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</si>
  <si>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</si>
  <si>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</si>
  <si>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</si>
  <si>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</si>
  <si>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</si>
  <si>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</si>
  <si>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</si>
  <si>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</si>
  <si>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</si>
  <si>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</si>
  <si>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</si>
  <si>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</si>
  <si>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</si>
  <si>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</si>
  <si>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</si>
  <si>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</si>
  <si>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</si>
  <si>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</si>
  <si>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</si>
  <si>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</si>
  <si>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</si>
  <si>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</si>
  <si>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</si>
  <si>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</si>
  <si>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</si>
  <si>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</si>
  <si>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</si>
  <si>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</si>
  <si>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</si>
  <si>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</si>
  <si>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</si>
  <si>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</si>
  <si>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</si>
  <si>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</si>
  <si>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</si>
  <si>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</si>
  <si>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</si>
  <si>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</si>
  <si>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</si>
  <si>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</si>
  <si>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</si>
  <si>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</si>
  <si>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</si>
  <si>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</si>
  <si>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</si>
  <si>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</si>
  <si>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</si>
  <si>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</si>
  <si>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</si>
  <si>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v hod/týden dle údajů vykázaných v P1c-01 k 30.9.2022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</si>
  <si>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</si>
  <si>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</si>
  <si>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</si>
  <si>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</si>
  <si>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</si>
  <si>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</si>
  <si>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</si>
  <si>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</si>
  <si>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</si>
  <si>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</si>
  <si>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</si>
  <si>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</si>
  <si>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</si>
  <si>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</si>
  <si>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</si>
  <si>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</si>
  <si>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</si>
  <si>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</si>
  <si>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Převody do OON </t>
  </si>
  <si>
    <t>ÚPRAVA KVĚTEN</t>
  </si>
  <si>
    <r>
      <t xml:space="preserve">PEDAGOG </t>
    </r>
    <r>
      <rPr>
        <b/>
        <sz val="10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</si>
  <si>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rFont val="Calibri"/>
        <family val="2"/>
        <charset val="238"/>
        <scheme val="minor"/>
      </rPr>
      <t>100%</t>
    </r>
  </si>
  <si>
    <t>úprava limitu do 100%</t>
  </si>
  <si>
    <t>ÚPRAVA LIMITU do 100%</t>
  </si>
  <si>
    <t xml:space="preserve">2) </t>
  </si>
  <si>
    <t>převody mezi platy a ONIV na náhrady za pracovní neschopnost</t>
  </si>
  <si>
    <t>3)</t>
  </si>
  <si>
    <t>4)</t>
  </si>
  <si>
    <t>ÚPRAVA ROZPOČTU PŘÍMÝCH NIV NA ROK 2023 - krajské školy</t>
  </si>
  <si>
    <t>ÚPRAVA červenec</t>
  </si>
  <si>
    <t>ÚPRAVA LIMITU</t>
  </si>
  <si>
    <t>úprava limitu</t>
  </si>
  <si>
    <t>Střední průmyslová škola a Vyšší odborná škola Liberec</t>
  </si>
  <si>
    <t>ÚPRAVA září</t>
  </si>
  <si>
    <t>ÚPRAVA OON</t>
  </si>
  <si>
    <t>ÚPRAVA OON do 100%</t>
  </si>
  <si>
    <t>ÚPRAVA OON 100%</t>
  </si>
  <si>
    <t>ÚPRAVA OON 65%</t>
  </si>
  <si>
    <t>převody mezi platy a OON</t>
  </si>
  <si>
    <t>5)</t>
  </si>
  <si>
    <t xml:space="preserve">předkládáme Vám roční výši finančních prostředků pro školy a školní družiny a limity počtu zaměstnanců </t>
  </si>
  <si>
    <t>stanovených MŠMT na rok 2023 a rozpis dalších finančních prostředků a limity počtu zaměstnanců stanovených krajským úřadem.</t>
  </si>
  <si>
    <t>ÚPRAVA říjen</t>
  </si>
  <si>
    <t>Úprava rozpočtu přímých NIV k 17. říjnu 2023</t>
  </si>
  <si>
    <t>ÚPRAVA listopad</t>
  </si>
  <si>
    <t>podpůrná opatření vykázaná do výkazu R 44-99 v říjnu 2023</t>
  </si>
  <si>
    <t>Úprava rozpočtu přímých NIV k 16. listopadu 2023</t>
  </si>
  <si>
    <t>individuální úprava v souvislosti se změnou výkonů v ŠJ a VOŠ dle stat. výkazu</t>
  </si>
  <si>
    <t>Komentář ÚPRAVĚ rozpočtu přímých NIV k 16. 11. 2023</t>
  </si>
  <si>
    <t>V Liberci dne 16. 11. 2023</t>
  </si>
  <si>
    <t>finanční prostředky na kurz ZV 10-12/23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</si>
</sst>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C5AA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20" fillId="0" borderId="1" xfId="0" applyNumberFormat="1" applyFont="1" applyBorder="1"/>
    <xf numFmtId="3" fontId="24" fillId="0" borderId="5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6" fillId="2" borderId="1" xfId="0" applyNumberFormat="1" applyFont="1" applyFill="1" applyBorder="1"/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2" borderId="1" xfId="0" applyNumberFormat="1" applyFont="1" applyFill="1" applyBorder="1"/>
    <xf numFmtId="0" fontId="1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11" fillId="0" borderId="1" xfId="0" applyNumberFormat="1" applyFont="1" applyBorder="1"/>
    <xf numFmtId="0" fontId="31" fillId="0" borderId="1" xfId="0" applyFont="1" applyBorder="1"/>
    <xf numFmtId="3" fontId="31" fillId="0" borderId="1" xfId="0" applyNumberFormat="1" applyFont="1" applyBorder="1"/>
    <xf numFmtId="4" fontId="32" fillId="0" borderId="0" xfId="0" applyNumberFormat="1" applyFont="1"/>
    <xf numFmtId="3" fontId="33" fillId="0" borderId="5" xfId="0" applyNumberFormat="1" applyFont="1" applyBorder="1" applyAlignment="1">
      <alignment horizontal="center"/>
    </xf>
    <xf numFmtId="3" fontId="32" fillId="0" borderId="1" xfId="0" applyNumberFormat="1" applyFont="1" applyBorder="1"/>
    <xf numFmtId="3" fontId="32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3" fillId="0" borderId="5" xfId="0" applyNumberFormat="1" applyFont="1" applyBorder="1" applyAlignment="1">
      <alignment horizontal="center"/>
    </xf>
    <xf numFmtId="4" fontId="32" fillId="0" borderId="1" xfId="0" applyNumberFormat="1" applyFont="1" applyBorder="1"/>
    <xf numFmtId="0" fontId="34" fillId="0" borderId="0" xfId="0" applyFont="1"/>
    <xf numFmtId="3" fontId="34" fillId="0" borderId="0" xfId="0" applyNumberFormat="1" applyFont="1"/>
    <xf numFmtId="3" fontId="5" fillId="0" borderId="1" xfId="0" applyNumberFormat="1" applyFont="1" applyBorder="1"/>
    <xf numFmtId="0" fontId="32" fillId="0" borderId="1" xfId="0" applyFont="1" applyBorder="1"/>
    <xf numFmtId="3" fontId="11" fillId="2" borderId="1" xfId="0" applyNumberFormat="1" applyFont="1" applyFill="1" applyBorder="1"/>
    <xf numFmtId="4" fontId="32" fillId="0" borderId="1" xfId="0" applyNumberFormat="1" applyFont="1" applyBorder="1" applyAlignment="1">
      <alignment horizontal="right"/>
    </xf>
    <xf numFmtId="0" fontId="31" fillId="10" borderId="1" xfId="0" applyFont="1" applyFill="1" applyBorder="1"/>
    <xf numFmtId="3" fontId="31" fillId="10" borderId="1" xfId="0" applyNumberFormat="1" applyFont="1" applyFill="1" applyBorder="1"/>
    <xf numFmtId="3" fontId="31" fillId="13" borderId="1" xfId="0" applyNumberFormat="1" applyFont="1" applyFill="1" applyBorder="1"/>
    <xf numFmtId="4" fontId="4" fillId="0" borderId="0" xfId="1" applyNumberFormat="1" applyAlignment="1">
      <alignment horizontal="right"/>
    </xf>
    <xf numFmtId="4" fontId="8" fillId="5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4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3" fontId="22" fillId="7" borderId="2" xfId="0" applyNumberFormat="1" applyFont="1" applyFill="1" applyBorder="1" applyAlignment="1">
      <alignment horizontal="center" vertical="center"/>
    </xf>
    <xf numFmtId="3" fontId="22" fillId="7" borderId="3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 textRotation="90" wrapText="1"/>
    </xf>
    <xf numFmtId="3" fontId="21" fillId="7" borderId="2" xfId="0" applyNumberFormat="1" applyFont="1" applyFill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9" fontId="11" fillId="12" borderId="6" xfId="0" applyNumberFormat="1" applyFont="1" applyFill="1" applyBorder="1" applyAlignment="1">
      <alignment horizontal="center"/>
    </xf>
    <xf numFmtId="9" fontId="11" fillId="15" borderId="6" xfId="0" applyNumberFormat="1" applyFont="1" applyFill="1" applyBorder="1" applyAlignment="1">
      <alignment horizontal="center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0"/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1"/>
  <sheetViews>
    <sheetView showGridLines="0" tabSelected="1" zoomScale="93" zoomScaleNormal="93" workbookViewId="0">
      <pane xSplit="7" ySplit="6" topLeftCell="AS268" activePane="bottomRight" state="frozen"/>
      <selection pane="topRight" activeCell="H1" sqref="H1"/>
      <selection pane="bottomLeft" activeCell="A7" sqref="A7"/>
      <selection pane="bottomRight" activeCell="E282" sqref="E282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3.85546875" customWidth="1"/>
    <col min="6" max="6" width="11" customWidth="1"/>
    <col min="8" max="13" width="14.85546875" style="43" customWidth="1"/>
    <col min="14" max="16" width="14.85546875" style="57" customWidth="1"/>
    <col min="17" max="23" width="13.140625" customWidth="1"/>
    <col min="24" max="24" width="15.28515625" customWidth="1"/>
    <col min="25" max="27" width="11.5703125" customWidth="1"/>
    <col min="28" max="28" width="12.85546875" customWidth="1"/>
    <col min="29" max="29" width="13.28515625" customWidth="1"/>
    <col min="30" max="30" width="14.140625" customWidth="1"/>
    <col min="31" max="31" width="11.7109375" customWidth="1"/>
    <col min="32" max="34" width="11.85546875" customWidth="1"/>
    <col min="35" max="36" width="13.85546875" customWidth="1"/>
    <col min="37" max="37" width="14.7109375" customWidth="1"/>
    <col min="38" max="40" width="13.85546875" customWidth="1"/>
    <col min="41" max="41" width="14.7109375" customWidth="1"/>
    <col min="42" max="42" width="13.85546875" customWidth="1"/>
    <col min="43" max="43" width="14.7109375" customWidth="1"/>
    <col min="44" max="45" width="13.85546875" customWidth="1"/>
    <col min="46" max="46" width="14.7109375" customWidth="1"/>
    <col min="47" max="47" width="14.5703125" customWidth="1"/>
    <col min="48" max="48" width="13.7109375" bestFit="1" customWidth="1"/>
    <col min="49" max="49" width="14.85546875" bestFit="1" customWidth="1"/>
    <col min="50" max="50" width="14.42578125" bestFit="1" customWidth="1"/>
    <col min="51" max="51" width="17" bestFit="1" customWidth="1"/>
    <col min="52" max="52" width="14.5703125" bestFit="1" customWidth="1"/>
    <col min="53" max="53" width="14.7109375" customWidth="1"/>
    <col min="54" max="54" width="14.28515625" style="59" bestFit="1" customWidth="1"/>
    <col min="55" max="55" width="12.28515625" style="59" bestFit="1" customWidth="1"/>
    <col min="56" max="56" width="13.5703125" style="59" bestFit="1" customWidth="1"/>
    <col min="57" max="57" width="10.5703125" customWidth="1"/>
  </cols>
  <sheetData>
    <row r="1" spans="1:57" x14ac:dyDescent="0.25">
      <c r="A1" s="3"/>
      <c r="B1" s="3"/>
      <c r="C1" s="3"/>
      <c r="D1" s="3"/>
      <c r="E1" s="19"/>
      <c r="F1" s="3"/>
      <c r="G1" s="3"/>
      <c r="H1" s="49"/>
      <c r="I1" s="49"/>
      <c r="J1" s="49"/>
      <c r="K1" s="49"/>
      <c r="L1" s="49"/>
      <c r="M1" s="49"/>
      <c r="N1" s="52"/>
      <c r="O1" s="53"/>
      <c r="P1" s="5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5"/>
      <c r="BC1" s="65"/>
      <c r="BD1" s="65"/>
    </row>
    <row r="2" spans="1:57" x14ac:dyDescent="0.25">
      <c r="A2" s="10" t="s">
        <v>250</v>
      </c>
      <c r="B2" s="1"/>
      <c r="C2" s="1"/>
      <c r="E2" s="1"/>
      <c r="F2" s="4"/>
      <c r="G2" s="4"/>
      <c r="H2" s="111" t="s">
        <v>265</v>
      </c>
      <c r="I2" s="111"/>
      <c r="J2" s="111"/>
      <c r="K2" s="111"/>
      <c r="L2" s="111"/>
      <c r="M2" s="111"/>
      <c r="N2" s="112"/>
      <c r="O2" s="112"/>
      <c r="P2" s="112"/>
      <c r="Q2" s="113" t="s">
        <v>222</v>
      </c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1" t="s">
        <v>268</v>
      </c>
      <c r="AW2" s="111"/>
      <c r="AX2" s="111"/>
      <c r="AY2" s="111"/>
      <c r="AZ2" s="111"/>
      <c r="BA2" s="111"/>
      <c r="BB2" s="112"/>
      <c r="BC2" s="112"/>
      <c r="BD2" s="112"/>
    </row>
    <row r="3" spans="1:57" x14ac:dyDescent="0.25">
      <c r="A3" s="1"/>
      <c r="B3" s="1"/>
      <c r="C3" s="1"/>
      <c r="E3" s="1"/>
      <c r="F3" s="11"/>
      <c r="G3" s="11"/>
      <c r="H3" s="111"/>
      <c r="I3" s="111"/>
      <c r="J3" s="111"/>
      <c r="K3" s="111"/>
      <c r="L3" s="111"/>
      <c r="M3" s="111"/>
      <c r="N3" s="112"/>
      <c r="O3" s="112"/>
      <c r="P3" s="112"/>
      <c r="Q3" s="114" t="s">
        <v>112</v>
      </c>
      <c r="R3" s="114"/>
      <c r="S3" s="114"/>
      <c r="T3" s="114"/>
      <c r="U3" s="114"/>
      <c r="V3" s="114"/>
      <c r="W3" s="114"/>
      <c r="X3" s="114"/>
      <c r="Y3" s="114" t="s">
        <v>86</v>
      </c>
      <c r="Z3" s="114"/>
      <c r="AA3" s="114"/>
      <c r="AB3" s="114"/>
      <c r="AC3" s="115" t="s">
        <v>113</v>
      </c>
      <c r="AD3" s="115" t="s">
        <v>114</v>
      </c>
      <c r="AE3" s="115" t="s">
        <v>115</v>
      </c>
      <c r="AF3" s="116" t="s">
        <v>89</v>
      </c>
      <c r="AG3" s="116"/>
      <c r="AH3" s="116"/>
      <c r="AI3" s="116"/>
      <c r="AJ3" s="117" t="s">
        <v>116</v>
      </c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1"/>
      <c r="AW3" s="111"/>
      <c r="AX3" s="111"/>
      <c r="AY3" s="111"/>
      <c r="AZ3" s="111"/>
      <c r="BA3" s="111"/>
      <c r="BB3" s="112"/>
      <c r="BC3" s="112"/>
      <c r="BD3" s="112"/>
    </row>
    <row r="4" spans="1:57" ht="38.25" x14ac:dyDescent="0.25">
      <c r="E4" s="1"/>
      <c r="H4" s="105" t="s">
        <v>1</v>
      </c>
      <c r="I4" s="106" t="s">
        <v>80</v>
      </c>
      <c r="J4" s="106"/>
      <c r="K4" s="106"/>
      <c r="L4" s="106"/>
      <c r="M4" s="106"/>
      <c r="N4" s="118" t="s">
        <v>6</v>
      </c>
      <c r="O4" s="119" t="s">
        <v>81</v>
      </c>
      <c r="P4" s="119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5"/>
      <c r="AD4" s="115"/>
      <c r="AE4" s="115"/>
      <c r="AF4" s="116"/>
      <c r="AG4" s="116"/>
      <c r="AH4" s="116"/>
      <c r="AI4" s="116"/>
      <c r="AJ4" s="121" t="s">
        <v>117</v>
      </c>
      <c r="AK4" s="121"/>
      <c r="AL4" s="21" t="s">
        <v>118</v>
      </c>
      <c r="AM4" s="22" t="s">
        <v>119</v>
      </c>
      <c r="AN4" s="108" t="s">
        <v>123</v>
      </c>
      <c r="AO4" s="109"/>
      <c r="AP4" s="110" t="s">
        <v>120</v>
      </c>
      <c r="AQ4" s="110"/>
      <c r="AR4" s="21" t="s">
        <v>227</v>
      </c>
      <c r="AS4" s="104" t="s">
        <v>121</v>
      </c>
      <c r="AT4" s="104"/>
      <c r="AU4" s="104"/>
      <c r="AV4" s="105" t="s">
        <v>1</v>
      </c>
      <c r="AW4" s="106" t="s">
        <v>80</v>
      </c>
      <c r="AX4" s="106"/>
      <c r="AY4" s="106"/>
      <c r="AZ4" s="106"/>
      <c r="BA4" s="106"/>
      <c r="BB4" s="107" t="s">
        <v>6</v>
      </c>
      <c r="BC4" s="120" t="s">
        <v>81</v>
      </c>
      <c r="BD4" s="120"/>
    </row>
    <row r="5" spans="1:57" ht="51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05"/>
      <c r="I5" s="12" t="s">
        <v>85</v>
      </c>
      <c r="J5" s="12" t="s">
        <v>86</v>
      </c>
      <c r="K5" s="12" t="s">
        <v>87</v>
      </c>
      <c r="L5" s="12" t="s">
        <v>88</v>
      </c>
      <c r="M5" s="12" t="s">
        <v>89</v>
      </c>
      <c r="N5" s="118"/>
      <c r="O5" s="54" t="s">
        <v>8</v>
      </c>
      <c r="P5" s="54" t="s">
        <v>7</v>
      </c>
      <c r="Q5" s="23" t="s">
        <v>240</v>
      </c>
      <c r="R5" s="23" t="s">
        <v>118</v>
      </c>
      <c r="S5" s="23" t="s">
        <v>119</v>
      </c>
      <c r="T5" s="23" t="s">
        <v>122</v>
      </c>
      <c r="U5" s="23" t="s">
        <v>123</v>
      </c>
      <c r="V5" s="23" t="s">
        <v>124</v>
      </c>
      <c r="W5" s="23" t="s">
        <v>146</v>
      </c>
      <c r="X5" s="23" t="s">
        <v>125</v>
      </c>
      <c r="Y5" s="23" t="s">
        <v>126</v>
      </c>
      <c r="Z5" s="23" t="s">
        <v>127</v>
      </c>
      <c r="AA5" s="23" t="s">
        <v>128</v>
      </c>
      <c r="AB5" s="23" t="s">
        <v>129</v>
      </c>
      <c r="AC5" s="115"/>
      <c r="AD5" s="115"/>
      <c r="AE5" s="115"/>
      <c r="AF5" s="23" t="s">
        <v>119</v>
      </c>
      <c r="AG5" s="23" t="s">
        <v>118</v>
      </c>
      <c r="AH5" s="23" t="s">
        <v>130</v>
      </c>
      <c r="AI5" s="23" t="s">
        <v>131</v>
      </c>
      <c r="AJ5" s="24" t="s">
        <v>132</v>
      </c>
      <c r="AK5" s="24" t="s">
        <v>133</v>
      </c>
      <c r="AL5" s="24" t="s">
        <v>8</v>
      </c>
      <c r="AM5" s="24" t="s">
        <v>8</v>
      </c>
      <c r="AN5" s="24" t="s">
        <v>8</v>
      </c>
      <c r="AO5" s="24" t="s">
        <v>7</v>
      </c>
      <c r="AP5" s="24" t="s">
        <v>8</v>
      </c>
      <c r="AQ5" s="24" t="s">
        <v>7</v>
      </c>
      <c r="AR5" s="24" t="s">
        <v>8</v>
      </c>
      <c r="AS5" s="24" t="s">
        <v>8</v>
      </c>
      <c r="AT5" s="24" t="s">
        <v>7</v>
      </c>
      <c r="AU5" s="24" t="s">
        <v>6</v>
      </c>
      <c r="AV5" s="105"/>
      <c r="AW5" s="12" t="s">
        <v>85</v>
      </c>
      <c r="AX5" s="12" t="s">
        <v>86</v>
      </c>
      <c r="AY5" s="12" t="s">
        <v>87</v>
      </c>
      <c r="AZ5" s="12" t="s">
        <v>88</v>
      </c>
      <c r="BA5" s="12" t="s">
        <v>89</v>
      </c>
      <c r="BB5" s="107"/>
      <c r="BC5" s="15" t="s">
        <v>8</v>
      </c>
      <c r="BD5" s="15" t="s">
        <v>7</v>
      </c>
    </row>
    <row r="6" spans="1:57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17" t="s">
        <v>1</v>
      </c>
      <c r="I6" s="17" t="s">
        <v>91</v>
      </c>
      <c r="J6" s="17" t="s">
        <v>92</v>
      </c>
      <c r="K6" s="17" t="s">
        <v>2</v>
      </c>
      <c r="L6" s="17" t="s">
        <v>3</v>
      </c>
      <c r="M6" s="17" t="s">
        <v>4</v>
      </c>
      <c r="N6" s="55" t="s">
        <v>5</v>
      </c>
      <c r="O6" s="56" t="s">
        <v>93</v>
      </c>
      <c r="P6" s="56" t="s">
        <v>94</v>
      </c>
      <c r="Q6" s="25" t="s">
        <v>134</v>
      </c>
      <c r="R6" s="25" t="s">
        <v>134</v>
      </c>
      <c r="S6" s="25" t="s">
        <v>134</v>
      </c>
      <c r="T6" s="25" t="s">
        <v>134</v>
      </c>
      <c r="U6" s="25" t="s">
        <v>134</v>
      </c>
      <c r="V6" s="25" t="s">
        <v>134</v>
      </c>
      <c r="W6" s="25" t="s">
        <v>134</v>
      </c>
      <c r="X6" s="17" t="s">
        <v>135</v>
      </c>
      <c r="Y6" s="17" t="s">
        <v>136</v>
      </c>
      <c r="Z6" s="17" t="s">
        <v>136</v>
      </c>
      <c r="AA6" s="17" t="s">
        <v>136</v>
      </c>
      <c r="AB6" s="17" t="s">
        <v>137</v>
      </c>
      <c r="AC6" s="17" t="s">
        <v>138</v>
      </c>
      <c r="AD6" s="17" t="s">
        <v>139</v>
      </c>
      <c r="AE6" s="17" t="s">
        <v>140</v>
      </c>
      <c r="AF6" s="17" t="s">
        <v>141</v>
      </c>
      <c r="AG6" s="17" t="s">
        <v>141</v>
      </c>
      <c r="AH6" s="17" t="s">
        <v>141</v>
      </c>
      <c r="AI6" s="17" t="s">
        <v>142</v>
      </c>
      <c r="AJ6" s="18" t="s">
        <v>143</v>
      </c>
      <c r="AK6" s="18" t="s">
        <v>144</v>
      </c>
      <c r="AL6" s="18" t="s">
        <v>143</v>
      </c>
      <c r="AM6" s="18" t="s">
        <v>143</v>
      </c>
      <c r="AN6" s="18" t="s">
        <v>143</v>
      </c>
      <c r="AO6" s="18" t="s">
        <v>144</v>
      </c>
      <c r="AP6" s="18" t="s">
        <v>143</v>
      </c>
      <c r="AQ6" s="18" t="s">
        <v>144</v>
      </c>
      <c r="AR6" s="18" t="s">
        <v>143</v>
      </c>
      <c r="AS6" s="18" t="s">
        <v>143</v>
      </c>
      <c r="AT6" s="18" t="s">
        <v>144</v>
      </c>
      <c r="AU6" s="18" t="s">
        <v>145</v>
      </c>
      <c r="AV6" s="17" t="s">
        <v>1</v>
      </c>
      <c r="AW6" s="17" t="s">
        <v>91</v>
      </c>
      <c r="AX6" s="17" t="s">
        <v>92</v>
      </c>
      <c r="AY6" s="17" t="s">
        <v>2</v>
      </c>
      <c r="AZ6" s="17" t="s">
        <v>3</v>
      </c>
      <c r="BA6" s="17" t="s">
        <v>4</v>
      </c>
      <c r="BB6" s="18" t="s">
        <v>5</v>
      </c>
      <c r="BC6" s="18" t="s">
        <v>93</v>
      </c>
      <c r="BD6" s="18" t="s">
        <v>94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9">
        <v>39058022</v>
      </c>
      <c r="I7" s="9">
        <v>28434832</v>
      </c>
      <c r="J7" s="9">
        <v>40000</v>
      </c>
      <c r="K7" s="9">
        <v>9624493</v>
      </c>
      <c r="L7" s="9">
        <v>568697</v>
      </c>
      <c r="M7" s="9">
        <v>390000</v>
      </c>
      <c r="N7" s="47">
        <v>45.02</v>
      </c>
      <c r="O7" s="47">
        <v>35.270000000000003</v>
      </c>
      <c r="P7" s="47">
        <v>9.75</v>
      </c>
      <c r="Q7" s="9">
        <f>Z7*-1</f>
        <v>0</v>
      </c>
      <c r="R7" s="9"/>
      <c r="S7" s="9"/>
      <c r="T7" s="9"/>
      <c r="U7" s="9"/>
      <c r="V7" s="9"/>
      <c r="W7" s="9"/>
      <c r="X7" s="9">
        <f>SUM(Q7:W7)</f>
        <v>0</v>
      </c>
      <c r="Y7" s="9"/>
      <c r="Z7" s="9">
        <f>OON!DR7+OON!DS7</f>
        <v>0</v>
      </c>
      <c r="AA7" s="9"/>
      <c r="AB7" s="9">
        <f>SUM(Y7:AA7)</f>
        <v>0</v>
      </c>
      <c r="AC7" s="9">
        <f>X7+AB7</f>
        <v>0</v>
      </c>
      <c r="AD7" s="9">
        <f>ROUND((X7+Y7+Z7)*33.8%,0)</f>
        <v>0</v>
      </c>
      <c r="AE7" s="9">
        <f>ROUND(X7*2%,0)</f>
        <v>0</v>
      </c>
      <c r="AF7" s="9"/>
      <c r="AG7" s="9"/>
      <c r="AH7" s="9"/>
      <c r="AI7" s="9">
        <f>AF7+AG7+AH7</f>
        <v>0</v>
      </c>
      <c r="AJ7" s="47">
        <f>OON!DV7</f>
        <v>0</v>
      </c>
      <c r="AK7" s="47">
        <f>OON!DW7</f>
        <v>0</v>
      </c>
      <c r="AL7" s="47"/>
      <c r="AM7" s="47"/>
      <c r="AN7" s="47"/>
      <c r="AO7" s="47"/>
      <c r="AP7" s="47"/>
      <c r="AQ7" s="47"/>
      <c r="AR7" s="47"/>
      <c r="AS7" s="47">
        <f>AJ7+AL7+AM7+AP7+AR7+AN7</f>
        <v>0</v>
      </c>
      <c r="AT7" s="47">
        <f>AK7+AQ7+AO7</f>
        <v>0</v>
      </c>
      <c r="AU7" s="47">
        <f>AS7+AT7</f>
        <v>0</v>
      </c>
      <c r="AV7" s="9">
        <f>AW7+AX7+AY7+AZ7+BA7</f>
        <v>39058022</v>
      </c>
      <c r="AW7" s="9">
        <f>I7+X7</f>
        <v>28434832</v>
      </c>
      <c r="AX7" s="9">
        <f>J7+AB7</f>
        <v>40000</v>
      </c>
      <c r="AY7" s="9">
        <f>K7+AD7</f>
        <v>9624493</v>
      </c>
      <c r="AZ7" s="9">
        <f>L7+AE7</f>
        <v>568697</v>
      </c>
      <c r="BA7" s="9">
        <f>M7+AI7</f>
        <v>390000</v>
      </c>
      <c r="BB7" s="47">
        <f>BC7+BD7</f>
        <v>45.02</v>
      </c>
      <c r="BC7" s="47">
        <f>O7+AS7</f>
        <v>35.270000000000003</v>
      </c>
      <c r="BD7" s="47">
        <f>P7+AT7</f>
        <v>9.75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9">
        <v>418201</v>
      </c>
      <c r="I8" s="9">
        <v>307954</v>
      </c>
      <c r="J8" s="9">
        <v>0</v>
      </c>
      <c r="K8" s="9">
        <v>104088</v>
      </c>
      <c r="L8" s="9">
        <v>6159</v>
      </c>
      <c r="M8" s="9">
        <v>0</v>
      </c>
      <c r="N8" s="47">
        <v>0.89</v>
      </c>
      <c r="O8" s="47">
        <v>0.89</v>
      </c>
      <c r="P8" s="47">
        <v>0</v>
      </c>
      <c r="Q8" s="9">
        <f t="shared" ref="Q8:Q9" si="0">Z8*-1</f>
        <v>0</v>
      </c>
      <c r="R8" s="50"/>
      <c r="S8" s="50"/>
      <c r="T8" s="50"/>
      <c r="U8" s="50"/>
      <c r="V8" s="50"/>
      <c r="W8" s="50"/>
      <c r="X8" s="9">
        <f t="shared" ref="X8:X9" si="1">SUM(Q8:W8)</f>
        <v>0</v>
      </c>
      <c r="Y8" s="9"/>
      <c r="Z8" s="9">
        <f>OON!DR8+OON!DS8</f>
        <v>0</v>
      </c>
      <c r="AA8" s="9"/>
      <c r="AB8" s="9">
        <f t="shared" ref="AB8:AB9" si="2">SUM(Y8:AA8)</f>
        <v>0</v>
      </c>
      <c r="AC8" s="9">
        <f t="shared" ref="AC8:AC9" si="3">X8+AB8</f>
        <v>0</v>
      </c>
      <c r="AD8" s="9">
        <f t="shared" ref="AD8:AD9" si="4">ROUND((X8+Y8+Z8)*33.8%,0)</f>
        <v>0</v>
      </c>
      <c r="AE8" s="9">
        <f t="shared" ref="AE8:AE9" si="5">ROUND(X8*2%,0)</f>
        <v>0</v>
      </c>
      <c r="AF8" s="50"/>
      <c r="AG8" s="50"/>
      <c r="AH8" s="50"/>
      <c r="AI8" s="9">
        <f t="shared" ref="AI8:AI9" si="6">AF8+AG8+AH8</f>
        <v>0</v>
      </c>
      <c r="AJ8" s="47">
        <f>OON!DV8</f>
        <v>0</v>
      </c>
      <c r="AK8" s="47">
        <f>OON!DW8</f>
        <v>0</v>
      </c>
      <c r="AL8" s="47"/>
      <c r="AM8" s="47"/>
      <c r="AN8" s="47"/>
      <c r="AO8" s="47"/>
      <c r="AP8" s="47"/>
      <c r="AQ8" s="47"/>
      <c r="AR8" s="47"/>
      <c r="AS8" s="47">
        <f t="shared" ref="AS8:AS9" si="7">AJ8+AL8+AM8+AP8+AR8+AN8</f>
        <v>0</v>
      </c>
      <c r="AT8" s="47">
        <f t="shared" ref="AT8:AT9" si="8">AK8+AQ8+AO8</f>
        <v>0</v>
      </c>
      <c r="AU8" s="47">
        <f t="shared" ref="AU8:AU9" si="9">AS8+AT8</f>
        <v>0</v>
      </c>
      <c r="AV8" s="9">
        <f t="shared" ref="AV8:AV9" si="10">AW8+AX8+AY8+AZ8+BA8</f>
        <v>418201</v>
      </c>
      <c r="AW8" s="9">
        <f t="shared" ref="AW8:AW9" si="11">I8+X8</f>
        <v>307954</v>
      </c>
      <c r="AX8" s="9">
        <f t="shared" ref="AX8:AX9" si="12">J8+AB8</f>
        <v>0</v>
      </c>
      <c r="AY8" s="9">
        <f t="shared" ref="AY8:AY9" si="13">K8+AD8</f>
        <v>104088</v>
      </c>
      <c r="AZ8" s="9">
        <f t="shared" ref="AZ8:AZ9" si="14">L8+AE8</f>
        <v>6159</v>
      </c>
      <c r="BA8" s="9">
        <f t="shared" ref="BA8:BA9" si="15">M8+AI8</f>
        <v>0</v>
      </c>
      <c r="BB8" s="47">
        <f t="shared" ref="BB8:BB9" si="16">BC8+BD8</f>
        <v>0.89</v>
      </c>
      <c r="BC8" s="47">
        <f t="shared" ref="BC8:BC9" si="17">O8+AS8</f>
        <v>0.89</v>
      </c>
      <c r="BD8" s="47">
        <f t="shared" ref="BD8:BD9" si="18">P8+AT8</f>
        <v>0</v>
      </c>
    </row>
    <row r="9" spans="1:57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9">
        <v>1143582</v>
      </c>
      <c r="I9" s="9">
        <v>810174</v>
      </c>
      <c r="J9" s="9">
        <v>20000</v>
      </c>
      <c r="K9" s="9">
        <v>280598</v>
      </c>
      <c r="L9" s="9">
        <v>16204</v>
      </c>
      <c r="M9" s="9">
        <v>16606</v>
      </c>
      <c r="N9" s="47">
        <v>2.62</v>
      </c>
      <c r="O9" s="47">
        <v>0</v>
      </c>
      <c r="P9" s="47">
        <v>2.62</v>
      </c>
      <c r="Q9" s="9">
        <f t="shared" si="0"/>
        <v>0</v>
      </c>
      <c r="R9" s="50"/>
      <c r="S9" s="50"/>
      <c r="T9" s="50"/>
      <c r="U9" s="50"/>
      <c r="V9" s="50"/>
      <c r="W9" s="50"/>
      <c r="X9" s="9">
        <f t="shared" si="1"/>
        <v>0</v>
      </c>
      <c r="Y9" s="9"/>
      <c r="Z9" s="9">
        <f>OON!DR9+OON!DS9</f>
        <v>0</v>
      </c>
      <c r="AA9" s="9"/>
      <c r="AB9" s="9">
        <f t="shared" si="2"/>
        <v>0</v>
      </c>
      <c r="AC9" s="9">
        <f t="shared" si="3"/>
        <v>0</v>
      </c>
      <c r="AD9" s="9">
        <f t="shared" si="4"/>
        <v>0</v>
      </c>
      <c r="AE9" s="9">
        <f t="shared" si="5"/>
        <v>0</v>
      </c>
      <c r="AF9" s="50"/>
      <c r="AG9" s="50"/>
      <c r="AH9" s="50"/>
      <c r="AI9" s="9">
        <f t="shared" si="6"/>
        <v>0</v>
      </c>
      <c r="AJ9" s="47">
        <f>OON!DV9</f>
        <v>0</v>
      </c>
      <c r="AK9" s="47">
        <f>OON!DW9</f>
        <v>0</v>
      </c>
      <c r="AL9" s="47"/>
      <c r="AM9" s="47"/>
      <c r="AN9" s="47"/>
      <c r="AO9" s="47"/>
      <c r="AP9" s="47"/>
      <c r="AQ9" s="47"/>
      <c r="AR9" s="47"/>
      <c r="AS9" s="47">
        <f t="shared" si="7"/>
        <v>0</v>
      </c>
      <c r="AT9" s="47">
        <f t="shared" si="8"/>
        <v>0</v>
      </c>
      <c r="AU9" s="47">
        <f t="shared" si="9"/>
        <v>0</v>
      </c>
      <c r="AV9" s="9">
        <f t="shared" si="10"/>
        <v>1143582</v>
      </c>
      <c r="AW9" s="9">
        <f t="shared" si="11"/>
        <v>810174</v>
      </c>
      <c r="AX9" s="9">
        <f t="shared" si="12"/>
        <v>20000</v>
      </c>
      <c r="AY9" s="9">
        <f t="shared" si="13"/>
        <v>280598</v>
      </c>
      <c r="AZ9" s="9">
        <f t="shared" si="14"/>
        <v>16204</v>
      </c>
      <c r="BA9" s="9">
        <f t="shared" si="15"/>
        <v>16606</v>
      </c>
      <c r="BB9" s="47">
        <f t="shared" si="16"/>
        <v>2.62</v>
      </c>
      <c r="BC9" s="47">
        <f t="shared" si="17"/>
        <v>0</v>
      </c>
      <c r="BD9" s="47">
        <f t="shared" si="18"/>
        <v>2.62</v>
      </c>
    </row>
    <row r="10" spans="1:57" x14ac:dyDescent="0.25">
      <c r="A10" s="30"/>
      <c r="B10" s="31"/>
      <c r="C10" s="32"/>
      <c r="D10" s="33" t="s">
        <v>147</v>
      </c>
      <c r="E10" s="31"/>
      <c r="F10" s="31"/>
      <c r="G10" s="32"/>
      <c r="H10" s="34">
        <v>40619805</v>
      </c>
      <c r="I10" s="34">
        <v>29552960</v>
      </c>
      <c r="J10" s="34">
        <v>60000</v>
      </c>
      <c r="K10" s="34">
        <v>10009179</v>
      </c>
      <c r="L10" s="34">
        <v>591060</v>
      </c>
      <c r="M10" s="34">
        <v>406606</v>
      </c>
      <c r="N10" s="48">
        <v>48.53</v>
      </c>
      <c r="O10" s="48">
        <v>36.160000000000004</v>
      </c>
      <c r="P10" s="48">
        <v>12.370000000000001</v>
      </c>
      <c r="Q10" s="51">
        <f t="shared" ref="Q10:BD10" si="19">SUM(Q7:Q9)</f>
        <v>0</v>
      </c>
      <c r="R10" s="51">
        <f t="shared" si="19"/>
        <v>0</v>
      </c>
      <c r="S10" s="51">
        <f t="shared" si="19"/>
        <v>0</v>
      </c>
      <c r="T10" s="51">
        <f t="shared" si="19"/>
        <v>0</v>
      </c>
      <c r="U10" s="51">
        <f t="shared" si="19"/>
        <v>0</v>
      </c>
      <c r="V10" s="51">
        <f t="shared" si="19"/>
        <v>0</v>
      </c>
      <c r="W10" s="51">
        <f t="shared" si="19"/>
        <v>0</v>
      </c>
      <c r="X10" s="51">
        <f t="shared" si="19"/>
        <v>0</v>
      </c>
      <c r="Y10" s="51">
        <f t="shared" si="19"/>
        <v>0</v>
      </c>
      <c r="Z10" s="51">
        <f t="shared" si="19"/>
        <v>0</v>
      </c>
      <c r="AA10" s="51">
        <f t="shared" si="19"/>
        <v>0</v>
      </c>
      <c r="AB10" s="51">
        <f t="shared" si="19"/>
        <v>0</v>
      </c>
      <c r="AC10" s="51">
        <f t="shared" si="19"/>
        <v>0</v>
      </c>
      <c r="AD10" s="51">
        <f t="shared" si="19"/>
        <v>0</v>
      </c>
      <c r="AE10" s="51">
        <f t="shared" si="19"/>
        <v>0</v>
      </c>
      <c r="AF10" s="51">
        <f t="shared" si="19"/>
        <v>0</v>
      </c>
      <c r="AG10" s="51">
        <f t="shared" si="19"/>
        <v>0</v>
      </c>
      <c r="AH10" s="51">
        <f t="shared" si="19"/>
        <v>0</v>
      </c>
      <c r="AI10" s="51">
        <f t="shared" si="19"/>
        <v>0</v>
      </c>
      <c r="AJ10" s="58">
        <f t="shared" si="19"/>
        <v>0</v>
      </c>
      <c r="AK10" s="58">
        <f t="shared" si="19"/>
        <v>0</v>
      </c>
      <c r="AL10" s="48">
        <f t="shared" si="19"/>
        <v>0</v>
      </c>
      <c r="AM10" s="48">
        <f t="shared" si="19"/>
        <v>0</v>
      </c>
      <c r="AN10" s="48">
        <f t="shared" si="19"/>
        <v>0</v>
      </c>
      <c r="AO10" s="48">
        <f t="shared" si="19"/>
        <v>0</v>
      </c>
      <c r="AP10" s="48">
        <f t="shared" si="19"/>
        <v>0</v>
      </c>
      <c r="AQ10" s="48">
        <f t="shared" si="19"/>
        <v>0</v>
      </c>
      <c r="AR10" s="48">
        <f t="shared" si="19"/>
        <v>0</v>
      </c>
      <c r="AS10" s="48">
        <f t="shared" si="19"/>
        <v>0</v>
      </c>
      <c r="AT10" s="48">
        <f t="shared" si="19"/>
        <v>0</v>
      </c>
      <c r="AU10" s="48">
        <f t="shared" si="19"/>
        <v>0</v>
      </c>
      <c r="AV10" s="34">
        <f t="shared" si="19"/>
        <v>40619805</v>
      </c>
      <c r="AW10" s="34">
        <f t="shared" si="19"/>
        <v>29552960</v>
      </c>
      <c r="AX10" s="34">
        <f t="shared" si="19"/>
        <v>60000</v>
      </c>
      <c r="AY10" s="34">
        <f t="shared" si="19"/>
        <v>10009179</v>
      </c>
      <c r="AZ10" s="34">
        <f t="shared" si="19"/>
        <v>591060</v>
      </c>
      <c r="BA10" s="34">
        <f t="shared" si="19"/>
        <v>406606</v>
      </c>
      <c r="BB10" s="48">
        <f t="shared" si="19"/>
        <v>48.53</v>
      </c>
      <c r="BC10" s="48">
        <f t="shared" si="19"/>
        <v>36.160000000000004</v>
      </c>
      <c r="BD10" s="48">
        <f t="shared" si="19"/>
        <v>12.370000000000001</v>
      </c>
      <c r="BE10" s="43">
        <f>AV10-H10</f>
        <v>0</v>
      </c>
    </row>
    <row r="11" spans="1:57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9">
        <v>16951201</v>
      </c>
      <c r="I11" s="9">
        <v>12326996</v>
      </c>
      <c r="J11" s="9">
        <v>30000</v>
      </c>
      <c r="K11" s="9">
        <v>4176665</v>
      </c>
      <c r="L11" s="9">
        <v>246540</v>
      </c>
      <c r="M11" s="9">
        <v>171000</v>
      </c>
      <c r="N11" s="47">
        <v>20.68</v>
      </c>
      <c r="O11" s="47">
        <v>16.5</v>
      </c>
      <c r="P11" s="47">
        <v>4.18</v>
      </c>
      <c r="Q11" s="9">
        <f t="shared" ref="Q11:Q13" si="20">Z11*-1</f>
        <v>0</v>
      </c>
      <c r="R11" s="29"/>
      <c r="S11" s="29"/>
      <c r="T11" s="29"/>
      <c r="U11" s="29"/>
      <c r="V11" s="29"/>
      <c r="W11" s="29"/>
      <c r="X11" s="9">
        <f t="shared" ref="X11:X13" si="21">SUM(Q11:W11)</f>
        <v>0</v>
      </c>
      <c r="Y11" s="9"/>
      <c r="Z11" s="9">
        <f>OON!DR11+OON!DS11</f>
        <v>0</v>
      </c>
      <c r="AA11" s="9"/>
      <c r="AB11" s="9">
        <f t="shared" ref="AB11:AB13" si="22">SUM(Y11:AA11)</f>
        <v>0</v>
      </c>
      <c r="AC11" s="9">
        <f t="shared" ref="AC11:AC13" si="23">X11+AB11</f>
        <v>0</v>
      </c>
      <c r="AD11" s="9">
        <f t="shared" ref="AD11:AD13" si="24">ROUND((X11+Y11+Z11)*33.8%,0)</f>
        <v>0</v>
      </c>
      <c r="AE11" s="9">
        <f t="shared" ref="AE11:AE13" si="25">ROUND(X11*2%,0)</f>
        <v>0</v>
      </c>
      <c r="AF11" s="29"/>
      <c r="AG11" s="29"/>
      <c r="AH11" s="29"/>
      <c r="AI11" s="9">
        <f t="shared" ref="AI11:AI13" si="26">AF11+AG11+AH11</f>
        <v>0</v>
      </c>
      <c r="AJ11" s="47">
        <f>OON!DV11</f>
        <v>0</v>
      </c>
      <c r="AK11" s="47">
        <f>OON!DW11</f>
        <v>0</v>
      </c>
      <c r="AL11" s="47"/>
      <c r="AM11" s="47"/>
      <c r="AN11" s="47"/>
      <c r="AO11" s="47"/>
      <c r="AP11" s="47"/>
      <c r="AQ11" s="47"/>
      <c r="AR11" s="47"/>
      <c r="AS11" s="47">
        <f t="shared" ref="AS11:AS13" si="27">AJ11+AL11+AM11+AP11+AR11+AN11</f>
        <v>0</v>
      </c>
      <c r="AT11" s="47">
        <f t="shared" ref="AT11:AT13" si="28">AK11+AQ11+AO11</f>
        <v>0</v>
      </c>
      <c r="AU11" s="47">
        <f t="shared" ref="AU11:AU13" si="29">AS11+AT11</f>
        <v>0</v>
      </c>
      <c r="AV11" s="9">
        <f t="shared" ref="AV11:AV13" si="30">AW11+AX11+AY11+AZ11+BA11</f>
        <v>16951201</v>
      </c>
      <c r="AW11" s="9">
        <f t="shared" ref="AW11:AW13" si="31">I11+X11</f>
        <v>12326996</v>
      </c>
      <c r="AX11" s="9">
        <f t="shared" ref="AX11:AX13" si="32">J11+AB11</f>
        <v>30000</v>
      </c>
      <c r="AY11" s="9">
        <f t="shared" ref="AY11:AY13" si="33">K11+AD11</f>
        <v>4176665</v>
      </c>
      <c r="AZ11" s="9">
        <f t="shared" ref="AZ11:AZ13" si="34">L11+AE11</f>
        <v>246540</v>
      </c>
      <c r="BA11" s="9">
        <f t="shared" ref="BA11:BA13" si="35">M11+AI11</f>
        <v>171000</v>
      </c>
      <c r="BB11" s="47">
        <f t="shared" ref="BB11:BB13" si="36">BC11+BD11</f>
        <v>20.68</v>
      </c>
      <c r="BC11" s="47">
        <f t="shared" ref="BC11:BC13" si="37">O11+AS11</f>
        <v>16.5</v>
      </c>
      <c r="BD11" s="47">
        <f t="shared" ref="BD11:BD13" si="38">P11+AT11</f>
        <v>4.18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47">
        <v>0</v>
      </c>
      <c r="O12" s="47">
        <v>0</v>
      </c>
      <c r="P12" s="47">
        <v>0</v>
      </c>
      <c r="Q12" s="9">
        <f t="shared" si="20"/>
        <v>0</v>
      </c>
      <c r="R12" s="50"/>
      <c r="S12" s="50"/>
      <c r="T12" s="50"/>
      <c r="U12" s="50"/>
      <c r="V12" s="50"/>
      <c r="W12" s="50"/>
      <c r="X12" s="9">
        <f t="shared" si="21"/>
        <v>0</v>
      </c>
      <c r="Y12" s="9"/>
      <c r="Z12" s="9">
        <f>OON!DR12+OON!DS12</f>
        <v>0</v>
      </c>
      <c r="AA12" s="9"/>
      <c r="AB12" s="9">
        <f t="shared" si="22"/>
        <v>0</v>
      </c>
      <c r="AC12" s="9">
        <f t="shared" si="23"/>
        <v>0</v>
      </c>
      <c r="AD12" s="9">
        <f t="shared" si="24"/>
        <v>0</v>
      </c>
      <c r="AE12" s="9">
        <f t="shared" si="25"/>
        <v>0</v>
      </c>
      <c r="AF12" s="50"/>
      <c r="AG12" s="50"/>
      <c r="AH12" s="50"/>
      <c r="AI12" s="9">
        <f t="shared" si="26"/>
        <v>0</v>
      </c>
      <c r="AJ12" s="47">
        <f>OON!DV12</f>
        <v>0</v>
      </c>
      <c r="AK12" s="47">
        <f>OON!DW12</f>
        <v>0</v>
      </c>
      <c r="AL12" s="47"/>
      <c r="AM12" s="47"/>
      <c r="AN12" s="47"/>
      <c r="AO12" s="47"/>
      <c r="AP12" s="47"/>
      <c r="AQ12" s="47"/>
      <c r="AR12" s="47"/>
      <c r="AS12" s="47">
        <f t="shared" si="27"/>
        <v>0</v>
      </c>
      <c r="AT12" s="47">
        <f t="shared" si="28"/>
        <v>0</v>
      </c>
      <c r="AU12" s="47">
        <f t="shared" si="29"/>
        <v>0</v>
      </c>
      <c r="AV12" s="9">
        <f t="shared" si="30"/>
        <v>0</v>
      </c>
      <c r="AW12" s="9">
        <f t="shared" si="31"/>
        <v>0</v>
      </c>
      <c r="AX12" s="9">
        <f t="shared" si="32"/>
        <v>0</v>
      </c>
      <c r="AY12" s="9">
        <f t="shared" si="33"/>
        <v>0</v>
      </c>
      <c r="AZ12" s="9">
        <f t="shared" si="34"/>
        <v>0</v>
      </c>
      <c r="BA12" s="9">
        <f t="shared" si="35"/>
        <v>0</v>
      </c>
      <c r="BB12" s="47">
        <f t="shared" si="36"/>
        <v>0</v>
      </c>
      <c r="BC12" s="47">
        <f t="shared" si="37"/>
        <v>0</v>
      </c>
      <c r="BD12" s="47">
        <f t="shared" si="38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9">
        <v>1552297</v>
      </c>
      <c r="I13" s="9">
        <v>1134406</v>
      </c>
      <c r="J13" s="9">
        <v>0</v>
      </c>
      <c r="K13" s="9">
        <v>383429</v>
      </c>
      <c r="L13" s="9">
        <v>22688</v>
      </c>
      <c r="M13" s="9">
        <v>11774</v>
      </c>
      <c r="N13" s="47">
        <v>3.57</v>
      </c>
      <c r="O13" s="47">
        <v>0</v>
      </c>
      <c r="P13" s="47">
        <v>3.57</v>
      </c>
      <c r="Q13" s="9">
        <f t="shared" si="20"/>
        <v>0</v>
      </c>
      <c r="R13" s="50"/>
      <c r="S13" s="50"/>
      <c r="T13" s="50"/>
      <c r="U13" s="50"/>
      <c r="V13" s="50"/>
      <c r="W13" s="50"/>
      <c r="X13" s="9">
        <f t="shared" si="21"/>
        <v>0</v>
      </c>
      <c r="Y13" s="9"/>
      <c r="Z13" s="9">
        <f>OON!DR13+OON!DS13</f>
        <v>0</v>
      </c>
      <c r="AA13" s="9"/>
      <c r="AB13" s="9">
        <f t="shared" si="22"/>
        <v>0</v>
      </c>
      <c r="AC13" s="9">
        <f t="shared" si="23"/>
        <v>0</v>
      </c>
      <c r="AD13" s="9">
        <f t="shared" si="24"/>
        <v>0</v>
      </c>
      <c r="AE13" s="9">
        <f t="shared" si="25"/>
        <v>0</v>
      </c>
      <c r="AF13" s="50"/>
      <c r="AG13" s="50"/>
      <c r="AH13" s="50"/>
      <c r="AI13" s="9">
        <f t="shared" si="26"/>
        <v>0</v>
      </c>
      <c r="AJ13" s="47">
        <f>OON!DV13</f>
        <v>0</v>
      </c>
      <c r="AK13" s="47">
        <f>OON!DW13</f>
        <v>0</v>
      </c>
      <c r="AL13" s="47"/>
      <c r="AM13" s="47"/>
      <c r="AN13" s="47"/>
      <c r="AO13" s="47"/>
      <c r="AP13" s="47"/>
      <c r="AQ13" s="47"/>
      <c r="AR13" s="47"/>
      <c r="AS13" s="47">
        <f t="shared" si="27"/>
        <v>0</v>
      </c>
      <c r="AT13" s="47">
        <f t="shared" si="28"/>
        <v>0</v>
      </c>
      <c r="AU13" s="47">
        <f t="shared" si="29"/>
        <v>0</v>
      </c>
      <c r="AV13" s="9">
        <f t="shared" si="30"/>
        <v>1552297</v>
      </c>
      <c r="AW13" s="9">
        <f t="shared" si="31"/>
        <v>1134406</v>
      </c>
      <c r="AX13" s="9">
        <f t="shared" si="32"/>
        <v>0</v>
      </c>
      <c r="AY13" s="9">
        <f t="shared" si="33"/>
        <v>383429</v>
      </c>
      <c r="AZ13" s="9">
        <f t="shared" si="34"/>
        <v>22688</v>
      </c>
      <c r="BA13" s="9">
        <f t="shared" si="35"/>
        <v>11774</v>
      </c>
      <c r="BB13" s="47">
        <f t="shared" si="36"/>
        <v>3.57</v>
      </c>
      <c r="BC13" s="47">
        <f t="shared" si="37"/>
        <v>0</v>
      </c>
      <c r="BD13" s="47">
        <f t="shared" si="38"/>
        <v>3.57</v>
      </c>
    </row>
    <row r="14" spans="1:57" x14ac:dyDescent="0.25">
      <c r="A14" s="30"/>
      <c r="B14" s="31"/>
      <c r="C14" s="32"/>
      <c r="D14" s="33" t="s">
        <v>148</v>
      </c>
      <c r="E14" s="31"/>
      <c r="F14" s="31"/>
      <c r="G14" s="32"/>
      <c r="H14" s="34">
        <v>18503498</v>
      </c>
      <c r="I14" s="34">
        <v>13461402</v>
      </c>
      <c r="J14" s="34">
        <v>30000</v>
      </c>
      <c r="K14" s="34">
        <v>4560094</v>
      </c>
      <c r="L14" s="34">
        <v>269228</v>
      </c>
      <c r="M14" s="34">
        <v>182774</v>
      </c>
      <c r="N14" s="48">
        <v>24.25</v>
      </c>
      <c r="O14" s="48">
        <v>16.5</v>
      </c>
      <c r="P14" s="48">
        <v>7.75</v>
      </c>
      <c r="Q14" s="51">
        <f t="shared" ref="Q14:BD14" si="39">SUM(Q11:Q13)</f>
        <v>0</v>
      </c>
      <c r="R14" s="51">
        <f t="shared" si="39"/>
        <v>0</v>
      </c>
      <c r="S14" s="51">
        <f t="shared" si="39"/>
        <v>0</v>
      </c>
      <c r="T14" s="51">
        <f t="shared" si="39"/>
        <v>0</v>
      </c>
      <c r="U14" s="51">
        <f t="shared" si="39"/>
        <v>0</v>
      </c>
      <c r="V14" s="51">
        <f t="shared" si="39"/>
        <v>0</v>
      </c>
      <c r="W14" s="51">
        <f t="shared" si="39"/>
        <v>0</v>
      </c>
      <c r="X14" s="51">
        <f t="shared" si="39"/>
        <v>0</v>
      </c>
      <c r="Y14" s="51">
        <f t="shared" si="39"/>
        <v>0</v>
      </c>
      <c r="Z14" s="51">
        <f t="shared" si="39"/>
        <v>0</v>
      </c>
      <c r="AA14" s="51">
        <f t="shared" si="39"/>
        <v>0</v>
      </c>
      <c r="AB14" s="51">
        <f t="shared" si="39"/>
        <v>0</v>
      </c>
      <c r="AC14" s="51">
        <f t="shared" si="39"/>
        <v>0</v>
      </c>
      <c r="AD14" s="51">
        <f t="shared" si="39"/>
        <v>0</v>
      </c>
      <c r="AE14" s="51">
        <f t="shared" si="39"/>
        <v>0</v>
      </c>
      <c r="AF14" s="51">
        <f t="shared" si="39"/>
        <v>0</v>
      </c>
      <c r="AG14" s="51">
        <f t="shared" si="39"/>
        <v>0</v>
      </c>
      <c r="AH14" s="51">
        <f t="shared" si="39"/>
        <v>0</v>
      </c>
      <c r="AI14" s="51">
        <f t="shared" si="39"/>
        <v>0</v>
      </c>
      <c r="AJ14" s="58">
        <f t="shared" si="39"/>
        <v>0</v>
      </c>
      <c r="AK14" s="58">
        <f t="shared" si="39"/>
        <v>0</v>
      </c>
      <c r="AL14" s="48">
        <f t="shared" si="39"/>
        <v>0</v>
      </c>
      <c r="AM14" s="48">
        <f t="shared" si="39"/>
        <v>0</v>
      </c>
      <c r="AN14" s="48">
        <f t="shared" si="39"/>
        <v>0</v>
      </c>
      <c r="AO14" s="48">
        <f t="shared" si="39"/>
        <v>0</v>
      </c>
      <c r="AP14" s="48">
        <f t="shared" si="39"/>
        <v>0</v>
      </c>
      <c r="AQ14" s="48">
        <f t="shared" si="39"/>
        <v>0</v>
      </c>
      <c r="AR14" s="48">
        <f t="shared" si="39"/>
        <v>0</v>
      </c>
      <c r="AS14" s="48">
        <f t="shared" si="39"/>
        <v>0</v>
      </c>
      <c r="AT14" s="48">
        <f t="shared" si="39"/>
        <v>0</v>
      </c>
      <c r="AU14" s="48">
        <f t="shared" si="39"/>
        <v>0</v>
      </c>
      <c r="AV14" s="34">
        <f t="shared" si="39"/>
        <v>18503498</v>
      </c>
      <c r="AW14" s="34">
        <f t="shared" si="39"/>
        <v>13461402</v>
      </c>
      <c r="AX14" s="34">
        <f t="shared" si="39"/>
        <v>30000</v>
      </c>
      <c r="AY14" s="34">
        <f t="shared" si="39"/>
        <v>4560094</v>
      </c>
      <c r="AZ14" s="34">
        <f t="shared" si="39"/>
        <v>269228</v>
      </c>
      <c r="BA14" s="34">
        <f t="shared" si="39"/>
        <v>182774</v>
      </c>
      <c r="BB14" s="48">
        <f t="shared" si="39"/>
        <v>24.25</v>
      </c>
      <c r="BC14" s="48">
        <f t="shared" si="39"/>
        <v>16.5</v>
      </c>
      <c r="BD14" s="48">
        <f t="shared" si="39"/>
        <v>7.75</v>
      </c>
      <c r="BE14" s="43">
        <f>AV14-H14</f>
        <v>0</v>
      </c>
    </row>
    <row r="15" spans="1:57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9">
        <v>21844916</v>
      </c>
      <c r="I15" s="9">
        <v>15740963</v>
      </c>
      <c r="J15" s="9">
        <v>208586</v>
      </c>
      <c r="K15" s="9">
        <v>5390948</v>
      </c>
      <c r="L15" s="9">
        <v>314819</v>
      </c>
      <c r="M15" s="9">
        <v>189600</v>
      </c>
      <c r="N15" s="47">
        <v>25</v>
      </c>
      <c r="O15" s="47">
        <v>20.14</v>
      </c>
      <c r="P15" s="47">
        <v>4.8599999999999994</v>
      </c>
      <c r="Q15" s="9">
        <f t="shared" ref="Q15:Q16" si="40">Z15*-1</f>
        <v>0</v>
      </c>
      <c r="R15" s="29"/>
      <c r="S15" s="29"/>
      <c r="T15" s="29"/>
      <c r="U15" s="29"/>
      <c r="V15" s="29"/>
      <c r="W15" s="29"/>
      <c r="X15" s="9">
        <f t="shared" ref="X15:X16" si="41">SUM(Q15:W15)</f>
        <v>0</v>
      </c>
      <c r="Y15" s="9"/>
      <c r="Z15" s="9">
        <f>OON!DR15+OON!DS15</f>
        <v>0</v>
      </c>
      <c r="AA15" s="9"/>
      <c r="AB15" s="9">
        <f t="shared" ref="AB15:AB16" si="42">SUM(Y15:AA15)</f>
        <v>0</v>
      </c>
      <c r="AC15" s="9">
        <f t="shared" ref="AC15:AC16" si="43">X15+AB15</f>
        <v>0</v>
      </c>
      <c r="AD15" s="9">
        <f t="shared" ref="AD15:AD16" si="44">ROUND((X15+Y15+Z15)*33.8%,0)</f>
        <v>0</v>
      </c>
      <c r="AE15" s="9">
        <f t="shared" ref="AE15:AE16" si="45">ROUND(X15*2%,0)</f>
        <v>0</v>
      </c>
      <c r="AF15" s="29"/>
      <c r="AG15" s="29"/>
      <c r="AH15" s="29"/>
      <c r="AI15" s="9">
        <f t="shared" ref="AI15:AI16" si="46">AF15+AG15+AH15</f>
        <v>0</v>
      </c>
      <c r="AJ15" s="47">
        <f>OON!DV15</f>
        <v>0</v>
      </c>
      <c r="AK15" s="47">
        <f>OON!DW15</f>
        <v>0</v>
      </c>
      <c r="AL15" s="47"/>
      <c r="AM15" s="47"/>
      <c r="AN15" s="47"/>
      <c r="AO15" s="47"/>
      <c r="AP15" s="47"/>
      <c r="AQ15" s="47"/>
      <c r="AR15" s="47"/>
      <c r="AS15" s="47">
        <f t="shared" ref="AS15:AS16" si="47">AJ15+AL15+AM15+AP15+AR15+AN15</f>
        <v>0</v>
      </c>
      <c r="AT15" s="47">
        <f t="shared" ref="AT15:AT16" si="48">AK15+AQ15+AO15</f>
        <v>0</v>
      </c>
      <c r="AU15" s="47">
        <f t="shared" ref="AU15:AU16" si="49">AS15+AT15</f>
        <v>0</v>
      </c>
      <c r="AV15" s="9">
        <f t="shared" ref="AV15:AV16" si="50">AW15+AX15+AY15+AZ15+BA15</f>
        <v>21844916</v>
      </c>
      <c r="AW15" s="9">
        <f t="shared" ref="AW15:AW16" si="51">I15+X15</f>
        <v>15740963</v>
      </c>
      <c r="AX15" s="9">
        <f t="shared" ref="AX15:AX16" si="52">J15+AB15</f>
        <v>208586</v>
      </c>
      <c r="AY15" s="9">
        <f t="shared" ref="AY15:AY16" si="53">K15+AD15</f>
        <v>5390948</v>
      </c>
      <c r="AZ15" s="9">
        <f t="shared" ref="AZ15:AZ16" si="54">L15+AE15</f>
        <v>314819</v>
      </c>
      <c r="BA15" s="9">
        <f t="shared" ref="BA15:BA16" si="55">M15+AI15</f>
        <v>189600</v>
      </c>
      <c r="BB15" s="47">
        <f t="shared" ref="BB15:BB16" si="56">BC15+BD15</f>
        <v>25</v>
      </c>
      <c r="BC15" s="47">
        <f t="shared" ref="BC15:BC16" si="57">O15+AS15</f>
        <v>20.14</v>
      </c>
      <c r="BD15" s="47">
        <f t="shared" ref="BD15:BD16" si="58">P15+AT15</f>
        <v>4.8599999999999994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47">
        <v>0</v>
      </c>
      <c r="O16" s="47">
        <v>0</v>
      </c>
      <c r="P16" s="47">
        <v>0</v>
      </c>
      <c r="Q16" s="9">
        <f t="shared" si="40"/>
        <v>0</v>
      </c>
      <c r="R16" s="50"/>
      <c r="S16" s="50"/>
      <c r="T16" s="50"/>
      <c r="U16" s="50"/>
      <c r="V16" s="50"/>
      <c r="W16" s="50"/>
      <c r="X16" s="9">
        <f t="shared" si="41"/>
        <v>0</v>
      </c>
      <c r="Y16" s="9"/>
      <c r="Z16" s="9">
        <f>OON!DR16+OON!DS16</f>
        <v>0</v>
      </c>
      <c r="AA16" s="9"/>
      <c r="AB16" s="9">
        <f t="shared" si="42"/>
        <v>0</v>
      </c>
      <c r="AC16" s="9">
        <f t="shared" si="43"/>
        <v>0</v>
      </c>
      <c r="AD16" s="9">
        <f t="shared" si="44"/>
        <v>0</v>
      </c>
      <c r="AE16" s="9">
        <f t="shared" si="45"/>
        <v>0</v>
      </c>
      <c r="AF16" s="50"/>
      <c r="AG16" s="50"/>
      <c r="AH16" s="50"/>
      <c r="AI16" s="9">
        <f t="shared" si="46"/>
        <v>0</v>
      </c>
      <c r="AJ16" s="47">
        <f>OON!DV16</f>
        <v>0</v>
      </c>
      <c r="AK16" s="47">
        <f>OON!DW16</f>
        <v>0</v>
      </c>
      <c r="AL16" s="47"/>
      <c r="AM16" s="47"/>
      <c r="AN16" s="47"/>
      <c r="AO16" s="47"/>
      <c r="AP16" s="47"/>
      <c r="AQ16" s="47"/>
      <c r="AR16" s="47"/>
      <c r="AS16" s="47">
        <f t="shared" si="47"/>
        <v>0</v>
      </c>
      <c r="AT16" s="47">
        <f t="shared" si="48"/>
        <v>0</v>
      </c>
      <c r="AU16" s="47">
        <f t="shared" si="49"/>
        <v>0</v>
      </c>
      <c r="AV16" s="9">
        <f t="shared" si="50"/>
        <v>0</v>
      </c>
      <c r="AW16" s="9">
        <f t="shared" si="51"/>
        <v>0</v>
      </c>
      <c r="AX16" s="9">
        <f t="shared" si="52"/>
        <v>0</v>
      </c>
      <c r="AY16" s="9">
        <f t="shared" si="53"/>
        <v>0</v>
      </c>
      <c r="AZ16" s="9">
        <f t="shared" si="54"/>
        <v>0</v>
      </c>
      <c r="BA16" s="9">
        <f t="shared" si="55"/>
        <v>0</v>
      </c>
      <c r="BB16" s="47">
        <f t="shared" si="56"/>
        <v>0</v>
      </c>
      <c r="BC16" s="47">
        <f t="shared" si="57"/>
        <v>0</v>
      </c>
      <c r="BD16" s="47">
        <f t="shared" si="58"/>
        <v>0</v>
      </c>
    </row>
    <row r="17" spans="1:57" x14ac:dyDescent="0.25">
      <c r="A17" s="30"/>
      <c r="B17" s="31"/>
      <c r="C17" s="32"/>
      <c r="D17" s="33" t="s">
        <v>149</v>
      </c>
      <c r="E17" s="35"/>
      <c r="F17" s="35"/>
      <c r="G17" s="35"/>
      <c r="H17" s="34">
        <v>21844916</v>
      </c>
      <c r="I17" s="34">
        <v>15740963</v>
      </c>
      <c r="J17" s="34">
        <v>208586</v>
      </c>
      <c r="K17" s="34">
        <v>5390948</v>
      </c>
      <c r="L17" s="34">
        <v>314819</v>
      </c>
      <c r="M17" s="34">
        <v>189600</v>
      </c>
      <c r="N17" s="48">
        <v>25</v>
      </c>
      <c r="O17" s="48">
        <v>20.14</v>
      </c>
      <c r="P17" s="48">
        <v>4.8599999999999994</v>
      </c>
      <c r="Q17" s="51">
        <f t="shared" ref="Q17:BD17" si="59">SUM(Q15:Q16)</f>
        <v>0</v>
      </c>
      <c r="R17" s="51">
        <f t="shared" si="59"/>
        <v>0</v>
      </c>
      <c r="S17" s="51">
        <f t="shared" si="59"/>
        <v>0</v>
      </c>
      <c r="T17" s="51">
        <f t="shared" si="59"/>
        <v>0</v>
      </c>
      <c r="U17" s="51">
        <f t="shared" si="59"/>
        <v>0</v>
      </c>
      <c r="V17" s="51">
        <f t="shared" si="59"/>
        <v>0</v>
      </c>
      <c r="W17" s="51">
        <f t="shared" si="59"/>
        <v>0</v>
      </c>
      <c r="X17" s="51">
        <f t="shared" si="59"/>
        <v>0</v>
      </c>
      <c r="Y17" s="51">
        <f t="shared" si="59"/>
        <v>0</v>
      </c>
      <c r="Z17" s="51">
        <f t="shared" si="59"/>
        <v>0</v>
      </c>
      <c r="AA17" s="51">
        <f t="shared" si="59"/>
        <v>0</v>
      </c>
      <c r="AB17" s="51">
        <f t="shared" si="59"/>
        <v>0</v>
      </c>
      <c r="AC17" s="51">
        <f t="shared" si="59"/>
        <v>0</v>
      </c>
      <c r="AD17" s="51">
        <f t="shared" si="59"/>
        <v>0</v>
      </c>
      <c r="AE17" s="51">
        <f t="shared" si="59"/>
        <v>0</v>
      </c>
      <c r="AF17" s="51">
        <f t="shared" si="59"/>
        <v>0</v>
      </c>
      <c r="AG17" s="51">
        <f t="shared" si="59"/>
        <v>0</v>
      </c>
      <c r="AH17" s="51">
        <f t="shared" si="59"/>
        <v>0</v>
      </c>
      <c r="AI17" s="51">
        <f t="shared" si="59"/>
        <v>0</v>
      </c>
      <c r="AJ17" s="58">
        <f t="shared" si="59"/>
        <v>0</v>
      </c>
      <c r="AK17" s="58">
        <f t="shared" si="59"/>
        <v>0</v>
      </c>
      <c r="AL17" s="48">
        <f t="shared" si="59"/>
        <v>0</v>
      </c>
      <c r="AM17" s="48">
        <f t="shared" si="59"/>
        <v>0</v>
      </c>
      <c r="AN17" s="48">
        <f t="shared" si="59"/>
        <v>0</v>
      </c>
      <c r="AO17" s="48">
        <f t="shared" si="59"/>
        <v>0</v>
      </c>
      <c r="AP17" s="48">
        <f t="shared" si="59"/>
        <v>0</v>
      </c>
      <c r="AQ17" s="48">
        <f t="shared" si="59"/>
        <v>0</v>
      </c>
      <c r="AR17" s="48">
        <f t="shared" si="59"/>
        <v>0</v>
      </c>
      <c r="AS17" s="48">
        <f t="shared" si="59"/>
        <v>0</v>
      </c>
      <c r="AT17" s="48">
        <f t="shared" si="59"/>
        <v>0</v>
      </c>
      <c r="AU17" s="48">
        <f t="shared" si="59"/>
        <v>0</v>
      </c>
      <c r="AV17" s="34">
        <f t="shared" si="59"/>
        <v>21844916</v>
      </c>
      <c r="AW17" s="34">
        <f t="shared" si="59"/>
        <v>15740963</v>
      </c>
      <c r="AX17" s="34">
        <f t="shared" si="59"/>
        <v>208586</v>
      </c>
      <c r="AY17" s="34">
        <f t="shared" si="59"/>
        <v>5390948</v>
      </c>
      <c r="AZ17" s="34">
        <f t="shared" si="59"/>
        <v>314819</v>
      </c>
      <c r="BA17" s="34">
        <f t="shared" si="59"/>
        <v>189600</v>
      </c>
      <c r="BB17" s="48">
        <f t="shared" si="59"/>
        <v>25</v>
      </c>
      <c r="BC17" s="48">
        <f t="shared" si="59"/>
        <v>20.14</v>
      </c>
      <c r="BD17" s="48">
        <f t="shared" si="59"/>
        <v>4.8599999999999994</v>
      </c>
      <c r="BE17" s="43">
        <f>AV17-H17</f>
        <v>0</v>
      </c>
    </row>
    <row r="18" spans="1:57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9">
        <v>19774112</v>
      </c>
      <c r="I18" s="9">
        <v>14407445</v>
      </c>
      <c r="J18" s="9">
        <v>14800</v>
      </c>
      <c r="K18" s="9">
        <v>4874718</v>
      </c>
      <c r="L18" s="9">
        <v>288149</v>
      </c>
      <c r="M18" s="9">
        <v>189000</v>
      </c>
      <c r="N18" s="47">
        <v>23.5</v>
      </c>
      <c r="O18" s="47">
        <v>17.920000000000002</v>
      </c>
      <c r="P18" s="47">
        <v>5.58</v>
      </c>
      <c r="Q18" s="9">
        <f t="shared" ref="Q18:Q19" si="60">Z18*-1</f>
        <v>0</v>
      </c>
      <c r="R18" s="29"/>
      <c r="S18" s="29"/>
      <c r="T18" s="29"/>
      <c r="U18" s="29"/>
      <c r="V18" s="29"/>
      <c r="W18" s="29"/>
      <c r="X18" s="9">
        <f t="shared" ref="X18:X19" si="61">SUM(Q18:W18)</f>
        <v>0</v>
      </c>
      <c r="Y18" s="9"/>
      <c r="Z18" s="9">
        <f>OON!DR18+OON!DS18</f>
        <v>0</v>
      </c>
      <c r="AA18" s="9"/>
      <c r="AB18" s="9">
        <f t="shared" ref="AB18:AB19" si="62">SUM(Y18:AA18)</f>
        <v>0</v>
      </c>
      <c r="AC18" s="9">
        <f t="shared" ref="AC18:AC19" si="63">X18+AB18</f>
        <v>0</v>
      </c>
      <c r="AD18" s="9">
        <f t="shared" ref="AD18:AD19" si="64">ROUND((X18+Y18+Z18)*33.8%,0)</f>
        <v>0</v>
      </c>
      <c r="AE18" s="9">
        <f t="shared" ref="AE18:AE19" si="65">ROUND(X18*2%,0)</f>
        <v>0</v>
      </c>
      <c r="AF18" s="29"/>
      <c r="AG18" s="29"/>
      <c r="AH18" s="29"/>
      <c r="AI18" s="9">
        <f t="shared" ref="AI18:AI19" si="66">AF18+AG18+AH18</f>
        <v>0</v>
      </c>
      <c r="AJ18" s="47">
        <f>OON!DV18</f>
        <v>0</v>
      </c>
      <c r="AK18" s="47">
        <f>OON!DW18</f>
        <v>0</v>
      </c>
      <c r="AL18" s="47"/>
      <c r="AM18" s="47"/>
      <c r="AN18" s="47"/>
      <c r="AO18" s="47"/>
      <c r="AP18" s="47"/>
      <c r="AQ18" s="47"/>
      <c r="AR18" s="47"/>
      <c r="AS18" s="47">
        <f t="shared" ref="AS18:AS19" si="67">AJ18+AL18+AM18+AP18+AR18+AN18</f>
        <v>0</v>
      </c>
      <c r="AT18" s="47">
        <f t="shared" ref="AT18:AT19" si="68">AK18+AQ18+AO18</f>
        <v>0</v>
      </c>
      <c r="AU18" s="47">
        <f t="shared" ref="AU18:AU19" si="69">AS18+AT18</f>
        <v>0</v>
      </c>
      <c r="AV18" s="9">
        <f t="shared" ref="AV18:AV19" si="70">AW18+AX18+AY18+AZ18+BA18</f>
        <v>19774112</v>
      </c>
      <c r="AW18" s="9">
        <f t="shared" ref="AW18:AW19" si="71">I18+X18</f>
        <v>14407445</v>
      </c>
      <c r="AX18" s="9">
        <f t="shared" ref="AX18:AX19" si="72">J18+AB18</f>
        <v>14800</v>
      </c>
      <c r="AY18" s="9">
        <f t="shared" ref="AY18:AY19" si="73">K18+AD18</f>
        <v>4874718</v>
      </c>
      <c r="AZ18" s="9">
        <f t="shared" ref="AZ18:AZ19" si="74">L18+AE18</f>
        <v>288149</v>
      </c>
      <c r="BA18" s="9">
        <f t="shared" ref="BA18:BA19" si="75">M18+AI18</f>
        <v>189000</v>
      </c>
      <c r="BB18" s="47">
        <f t="shared" ref="BB18:BB19" si="76">BC18+BD18</f>
        <v>23.5</v>
      </c>
      <c r="BC18" s="47">
        <f t="shared" ref="BC18:BC19" si="77">O18+AS18</f>
        <v>17.920000000000002</v>
      </c>
      <c r="BD18" s="47">
        <f t="shared" ref="BD18:BD19" si="78">P18+AT18</f>
        <v>5.58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47">
        <v>0</v>
      </c>
      <c r="O19" s="47">
        <v>0</v>
      </c>
      <c r="P19" s="47">
        <v>0</v>
      </c>
      <c r="Q19" s="9">
        <f t="shared" si="60"/>
        <v>0</v>
      </c>
      <c r="R19" s="50"/>
      <c r="S19" s="50"/>
      <c r="T19" s="50"/>
      <c r="U19" s="50"/>
      <c r="V19" s="50"/>
      <c r="W19" s="50"/>
      <c r="X19" s="9">
        <f t="shared" si="61"/>
        <v>0</v>
      </c>
      <c r="Y19" s="9"/>
      <c r="Z19" s="9">
        <f>OON!DR19+OON!DS19</f>
        <v>0</v>
      </c>
      <c r="AA19" s="9"/>
      <c r="AB19" s="9">
        <f t="shared" si="62"/>
        <v>0</v>
      </c>
      <c r="AC19" s="9">
        <f t="shared" si="63"/>
        <v>0</v>
      </c>
      <c r="AD19" s="9">
        <f t="shared" si="64"/>
        <v>0</v>
      </c>
      <c r="AE19" s="9">
        <f t="shared" si="65"/>
        <v>0</v>
      </c>
      <c r="AF19" s="50"/>
      <c r="AG19" s="50"/>
      <c r="AH19" s="50"/>
      <c r="AI19" s="9">
        <f t="shared" si="66"/>
        <v>0</v>
      </c>
      <c r="AJ19" s="47">
        <f>OON!DV19</f>
        <v>0</v>
      </c>
      <c r="AK19" s="47">
        <f>OON!DW19</f>
        <v>0</v>
      </c>
      <c r="AL19" s="47"/>
      <c r="AM19" s="47"/>
      <c r="AN19" s="47"/>
      <c r="AO19" s="47"/>
      <c r="AP19" s="47"/>
      <c r="AQ19" s="47"/>
      <c r="AR19" s="47"/>
      <c r="AS19" s="47">
        <f t="shared" si="67"/>
        <v>0</v>
      </c>
      <c r="AT19" s="47">
        <f t="shared" si="68"/>
        <v>0</v>
      </c>
      <c r="AU19" s="47">
        <f t="shared" si="69"/>
        <v>0</v>
      </c>
      <c r="AV19" s="9">
        <f t="shared" si="70"/>
        <v>0</v>
      </c>
      <c r="AW19" s="9">
        <f t="shared" si="71"/>
        <v>0</v>
      </c>
      <c r="AX19" s="9">
        <f t="shared" si="72"/>
        <v>0</v>
      </c>
      <c r="AY19" s="9">
        <f t="shared" si="73"/>
        <v>0</v>
      </c>
      <c r="AZ19" s="9">
        <f t="shared" si="74"/>
        <v>0</v>
      </c>
      <c r="BA19" s="9">
        <f t="shared" si="75"/>
        <v>0</v>
      </c>
      <c r="BB19" s="47">
        <f t="shared" si="76"/>
        <v>0</v>
      </c>
      <c r="BC19" s="47">
        <f t="shared" si="77"/>
        <v>0</v>
      </c>
      <c r="BD19" s="47">
        <f t="shared" si="78"/>
        <v>0</v>
      </c>
    </row>
    <row r="20" spans="1:57" x14ac:dyDescent="0.25">
      <c r="A20" s="30"/>
      <c r="B20" s="31"/>
      <c r="C20" s="32"/>
      <c r="D20" s="33" t="s">
        <v>150</v>
      </c>
      <c r="E20" s="35"/>
      <c r="F20" s="35"/>
      <c r="G20" s="35"/>
      <c r="H20" s="34">
        <v>19774112</v>
      </c>
      <c r="I20" s="34">
        <v>14407445</v>
      </c>
      <c r="J20" s="34">
        <v>14800</v>
      </c>
      <c r="K20" s="34">
        <v>4874718</v>
      </c>
      <c r="L20" s="34">
        <v>288149</v>
      </c>
      <c r="M20" s="34">
        <v>189000</v>
      </c>
      <c r="N20" s="48">
        <v>23.5</v>
      </c>
      <c r="O20" s="48">
        <v>17.920000000000002</v>
      </c>
      <c r="P20" s="48">
        <v>5.58</v>
      </c>
      <c r="Q20" s="51">
        <f t="shared" ref="Q20:BD20" si="79">SUM(Q18:Q19)</f>
        <v>0</v>
      </c>
      <c r="R20" s="51">
        <f t="shared" si="79"/>
        <v>0</v>
      </c>
      <c r="S20" s="51">
        <f t="shared" si="79"/>
        <v>0</v>
      </c>
      <c r="T20" s="51">
        <f t="shared" si="79"/>
        <v>0</v>
      </c>
      <c r="U20" s="51">
        <f t="shared" si="79"/>
        <v>0</v>
      </c>
      <c r="V20" s="51">
        <f t="shared" si="79"/>
        <v>0</v>
      </c>
      <c r="W20" s="51">
        <f t="shared" si="79"/>
        <v>0</v>
      </c>
      <c r="X20" s="51">
        <f t="shared" si="79"/>
        <v>0</v>
      </c>
      <c r="Y20" s="51">
        <f t="shared" si="79"/>
        <v>0</v>
      </c>
      <c r="Z20" s="51">
        <f t="shared" si="79"/>
        <v>0</v>
      </c>
      <c r="AA20" s="51">
        <f t="shared" si="79"/>
        <v>0</v>
      </c>
      <c r="AB20" s="51">
        <f t="shared" si="79"/>
        <v>0</v>
      </c>
      <c r="AC20" s="51">
        <f t="shared" si="79"/>
        <v>0</v>
      </c>
      <c r="AD20" s="51">
        <f t="shared" si="79"/>
        <v>0</v>
      </c>
      <c r="AE20" s="51">
        <f t="shared" si="79"/>
        <v>0</v>
      </c>
      <c r="AF20" s="51">
        <f t="shared" si="79"/>
        <v>0</v>
      </c>
      <c r="AG20" s="51">
        <f t="shared" si="79"/>
        <v>0</v>
      </c>
      <c r="AH20" s="51">
        <f t="shared" si="79"/>
        <v>0</v>
      </c>
      <c r="AI20" s="51">
        <f t="shared" si="79"/>
        <v>0</v>
      </c>
      <c r="AJ20" s="58">
        <f t="shared" si="79"/>
        <v>0</v>
      </c>
      <c r="AK20" s="58">
        <f t="shared" si="79"/>
        <v>0</v>
      </c>
      <c r="AL20" s="48">
        <f t="shared" si="79"/>
        <v>0</v>
      </c>
      <c r="AM20" s="48">
        <f t="shared" si="79"/>
        <v>0</v>
      </c>
      <c r="AN20" s="48">
        <f t="shared" si="79"/>
        <v>0</v>
      </c>
      <c r="AO20" s="48">
        <f t="shared" si="79"/>
        <v>0</v>
      </c>
      <c r="AP20" s="48">
        <f t="shared" si="79"/>
        <v>0</v>
      </c>
      <c r="AQ20" s="48">
        <f t="shared" si="79"/>
        <v>0</v>
      </c>
      <c r="AR20" s="48">
        <f t="shared" si="79"/>
        <v>0</v>
      </c>
      <c r="AS20" s="48">
        <f t="shared" si="79"/>
        <v>0</v>
      </c>
      <c r="AT20" s="48">
        <f t="shared" si="79"/>
        <v>0</v>
      </c>
      <c r="AU20" s="48">
        <f t="shared" si="79"/>
        <v>0</v>
      </c>
      <c r="AV20" s="34">
        <f t="shared" si="79"/>
        <v>19774112</v>
      </c>
      <c r="AW20" s="34">
        <f t="shared" si="79"/>
        <v>14407445</v>
      </c>
      <c r="AX20" s="34">
        <f t="shared" si="79"/>
        <v>14800</v>
      </c>
      <c r="AY20" s="34">
        <f t="shared" si="79"/>
        <v>4874718</v>
      </c>
      <c r="AZ20" s="34">
        <f t="shared" si="79"/>
        <v>288149</v>
      </c>
      <c r="BA20" s="34">
        <f t="shared" si="79"/>
        <v>189000</v>
      </c>
      <c r="BB20" s="48">
        <f t="shared" si="79"/>
        <v>23.5</v>
      </c>
      <c r="BC20" s="48">
        <f t="shared" si="79"/>
        <v>17.920000000000002</v>
      </c>
      <c r="BD20" s="48">
        <f t="shared" si="79"/>
        <v>5.58</v>
      </c>
      <c r="BE20" s="43">
        <f>AV20-H20</f>
        <v>0</v>
      </c>
    </row>
    <row r="21" spans="1:57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9">
        <v>53759157</v>
      </c>
      <c r="I21" s="9">
        <v>38901426</v>
      </c>
      <c r="J21" s="9">
        <v>290000</v>
      </c>
      <c r="K21" s="9">
        <v>13246702</v>
      </c>
      <c r="L21" s="9">
        <v>778029</v>
      </c>
      <c r="M21" s="9">
        <v>543000</v>
      </c>
      <c r="N21" s="47">
        <v>62.32</v>
      </c>
      <c r="O21" s="47">
        <v>50.25</v>
      </c>
      <c r="P21" s="47">
        <v>12.07</v>
      </c>
      <c r="Q21" s="9">
        <f t="shared" ref="Q21:Q22" si="80">Z21*-1</f>
        <v>0</v>
      </c>
      <c r="R21" s="29"/>
      <c r="S21" s="29"/>
      <c r="T21" s="29"/>
      <c r="U21" s="29"/>
      <c r="V21" s="29"/>
      <c r="W21" s="29"/>
      <c r="X21" s="9">
        <f t="shared" ref="X21:X22" si="81">SUM(Q21:W21)</f>
        <v>0</v>
      </c>
      <c r="Y21" s="9"/>
      <c r="Z21" s="9">
        <f>OON!DR21+OON!DS21</f>
        <v>0</v>
      </c>
      <c r="AA21" s="9"/>
      <c r="AB21" s="9">
        <f t="shared" ref="AB21:AB22" si="82">SUM(Y21:AA21)</f>
        <v>0</v>
      </c>
      <c r="AC21" s="9">
        <f t="shared" ref="AC21:AC22" si="83">X21+AB21</f>
        <v>0</v>
      </c>
      <c r="AD21" s="9">
        <f t="shared" ref="AD21:AD22" si="84">ROUND((X21+Y21+Z21)*33.8%,0)</f>
        <v>0</v>
      </c>
      <c r="AE21" s="9">
        <f t="shared" ref="AE21:AE22" si="85">ROUND(X21*2%,0)</f>
        <v>0</v>
      </c>
      <c r="AF21" s="29"/>
      <c r="AG21" s="29"/>
      <c r="AH21" s="29"/>
      <c r="AI21" s="9">
        <f t="shared" ref="AI21:AI22" si="86">AF21+AG21+AH21</f>
        <v>0</v>
      </c>
      <c r="AJ21" s="47">
        <f>OON!DV21</f>
        <v>0</v>
      </c>
      <c r="AK21" s="47">
        <f>OON!DW21</f>
        <v>0</v>
      </c>
      <c r="AL21" s="47"/>
      <c r="AM21" s="47"/>
      <c r="AN21" s="47"/>
      <c r="AO21" s="47"/>
      <c r="AP21" s="47"/>
      <c r="AQ21" s="47"/>
      <c r="AR21" s="47"/>
      <c r="AS21" s="47">
        <f t="shared" ref="AS21:AS22" si="87">AJ21+AL21+AM21+AP21+AR21+AN21</f>
        <v>0</v>
      </c>
      <c r="AT21" s="47">
        <f t="shared" ref="AT21:AT22" si="88">AK21+AQ21+AO21</f>
        <v>0</v>
      </c>
      <c r="AU21" s="47">
        <f t="shared" ref="AU21:AU22" si="89">AS21+AT21</f>
        <v>0</v>
      </c>
      <c r="AV21" s="9">
        <f t="shared" ref="AV21:AV22" si="90">AW21+AX21+AY21+AZ21+BA21</f>
        <v>53759157</v>
      </c>
      <c r="AW21" s="9">
        <f t="shared" ref="AW21:AW22" si="91">I21+X21</f>
        <v>38901426</v>
      </c>
      <c r="AX21" s="9">
        <f t="shared" ref="AX21:AX22" si="92">J21+AB21</f>
        <v>290000</v>
      </c>
      <c r="AY21" s="9">
        <f t="shared" ref="AY21:AY22" si="93">K21+AD21</f>
        <v>13246702</v>
      </c>
      <c r="AZ21" s="9">
        <f t="shared" ref="AZ21:AZ22" si="94">L21+AE21</f>
        <v>778029</v>
      </c>
      <c r="BA21" s="9">
        <f t="shared" ref="BA21:BA22" si="95">M21+AI21</f>
        <v>543000</v>
      </c>
      <c r="BB21" s="47">
        <f t="shared" ref="BB21:BB22" si="96">BC21+BD21</f>
        <v>62.32</v>
      </c>
      <c r="BC21" s="47">
        <f t="shared" ref="BC21:BC22" si="97">O21+AS21</f>
        <v>50.25</v>
      </c>
      <c r="BD21" s="47">
        <f t="shared" ref="BD21:BD22" si="98">P21+AT21</f>
        <v>12.07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47">
        <v>0</v>
      </c>
      <c r="O22" s="47">
        <v>0</v>
      </c>
      <c r="P22" s="47">
        <v>0</v>
      </c>
      <c r="Q22" s="9">
        <f t="shared" si="80"/>
        <v>0</v>
      </c>
      <c r="R22" s="50"/>
      <c r="S22" s="50"/>
      <c r="T22" s="50"/>
      <c r="U22" s="50"/>
      <c r="V22" s="50"/>
      <c r="W22" s="50"/>
      <c r="X22" s="9">
        <f t="shared" si="81"/>
        <v>0</v>
      </c>
      <c r="Y22" s="9"/>
      <c r="Z22" s="9">
        <f>OON!DR22+OON!DS22</f>
        <v>0</v>
      </c>
      <c r="AA22" s="9"/>
      <c r="AB22" s="9">
        <f t="shared" si="82"/>
        <v>0</v>
      </c>
      <c r="AC22" s="9">
        <f t="shared" si="83"/>
        <v>0</v>
      </c>
      <c r="AD22" s="9">
        <f t="shared" si="84"/>
        <v>0</v>
      </c>
      <c r="AE22" s="9">
        <f t="shared" si="85"/>
        <v>0</v>
      </c>
      <c r="AF22" s="50"/>
      <c r="AG22" s="50"/>
      <c r="AH22" s="50"/>
      <c r="AI22" s="9">
        <f t="shared" si="86"/>
        <v>0</v>
      </c>
      <c r="AJ22" s="47">
        <f>OON!DV22</f>
        <v>0</v>
      </c>
      <c r="AK22" s="47">
        <f>OON!DW22</f>
        <v>0</v>
      </c>
      <c r="AL22" s="47"/>
      <c r="AM22" s="47"/>
      <c r="AN22" s="47"/>
      <c r="AO22" s="47"/>
      <c r="AP22" s="47"/>
      <c r="AQ22" s="47"/>
      <c r="AR22" s="47"/>
      <c r="AS22" s="47">
        <f t="shared" si="87"/>
        <v>0</v>
      </c>
      <c r="AT22" s="47">
        <f t="shared" si="88"/>
        <v>0</v>
      </c>
      <c r="AU22" s="47">
        <f t="shared" si="89"/>
        <v>0</v>
      </c>
      <c r="AV22" s="9">
        <f t="shared" si="90"/>
        <v>0</v>
      </c>
      <c r="AW22" s="9">
        <f t="shared" si="91"/>
        <v>0</v>
      </c>
      <c r="AX22" s="9">
        <f t="shared" si="92"/>
        <v>0</v>
      </c>
      <c r="AY22" s="9">
        <f t="shared" si="93"/>
        <v>0</v>
      </c>
      <c r="AZ22" s="9">
        <f t="shared" si="94"/>
        <v>0</v>
      </c>
      <c r="BA22" s="9">
        <f t="shared" si="95"/>
        <v>0</v>
      </c>
      <c r="BB22" s="47">
        <f t="shared" si="96"/>
        <v>0</v>
      </c>
      <c r="BC22" s="47">
        <f t="shared" si="97"/>
        <v>0</v>
      </c>
      <c r="BD22" s="47">
        <f t="shared" si="98"/>
        <v>0</v>
      </c>
    </row>
    <row r="23" spans="1:57" x14ac:dyDescent="0.25">
      <c r="A23" s="30"/>
      <c r="B23" s="31"/>
      <c r="C23" s="32"/>
      <c r="D23" s="33" t="s">
        <v>151</v>
      </c>
      <c r="E23" s="35"/>
      <c r="F23" s="35"/>
      <c r="G23" s="35"/>
      <c r="H23" s="34">
        <v>53759157</v>
      </c>
      <c r="I23" s="34">
        <v>38901426</v>
      </c>
      <c r="J23" s="34">
        <v>290000</v>
      </c>
      <c r="K23" s="34">
        <v>13246702</v>
      </c>
      <c r="L23" s="34">
        <v>778029</v>
      </c>
      <c r="M23" s="34">
        <v>543000</v>
      </c>
      <c r="N23" s="48">
        <v>62.32</v>
      </c>
      <c r="O23" s="48">
        <v>50.25</v>
      </c>
      <c r="P23" s="48">
        <v>12.07</v>
      </c>
      <c r="Q23" s="51">
        <f t="shared" ref="Q23:BD23" si="99">SUM(Q21:Q22)</f>
        <v>0</v>
      </c>
      <c r="R23" s="51">
        <f t="shared" si="99"/>
        <v>0</v>
      </c>
      <c r="S23" s="51">
        <f t="shared" si="99"/>
        <v>0</v>
      </c>
      <c r="T23" s="51">
        <f t="shared" si="99"/>
        <v>0</v>
      </c>
      <c r="U23" s="51">
        <f t="shared" si="99"/>
        <v>0</v>
      </c>
      <c r="V23" s="51">
        <f t="shared" si="99"/>
        <v>0</v>
      </c>
      <c r="W23" s="51">
        <f t="shared" si="99"/>
        <v>0</v>
      </c>
      <c r="X23" s="51">
        <f t="shared" si="99"/>
        <v>0</v>
      </c>
      <c r="Y23" s="51">
        <f t="shared" si="99"/>
        <v>0</v>
      </c>
      <c r="Z23" s="51">
        <f t="shared" si="99"/>
        <v>0</v>
      </c>
      <c r="AA23" s="51">
        <f t="shared" si="99"/>
        <v>0</v>
      </c>
      <c r="AB23" s="51">
        <f t="shared" si="99"/>
        <v>0</v>
      </c>
      <c r="AC23" s="51">
        <f t="shared" si="99"/>
        <v>0</v>
      </c>
      <c r="AD23" s="51">
        <f t="shared" si="99"/>
        <v>0</v>
      </c>
      <c r="AE23" s="51">
        <f t="shared" si="99"/>
        <v>0</v>
      </c>
      <c r="AF23" s="51">
        <f t="shared" si="99"/>
        <v>0</v>
      </c>
      <c r="AG23" s="51">
        <f t="shared" si="99"/>
        <v>0</v>
      </c>
      <c r="AH23" s="51">
        <f t="shared" si="99"/>
        <v>0</v>
      </c>
      <c r="AI23" s="51">
        <f t="shared" si="99"/>
        <v>0</v>
      </c>
      <c r="AJ23" s="58">
        <f t="shared" si="99"/>
        <v>0</v>
      </c>
      <c r="AK23" s="58">
        <f t="shared" si="99"/>
        <v>0</v>
      </c>
      <c r="AL23" s="48">
        <f t="shared" si="99"/>
        <v>0</v>
      </c>
      <c r="AM23" s="48">
        <f t="shared" si="99"/>
        <v>0</v>
      </c>
      <c r="AN23" s="48">
        <f t="shared" si="99"/>
        <v>0</v>
      </c>
      <c r="AO23" s="48">
        <f t="shared" si="99"/>
        <v>0</v>
      </c>
      <c r="AP23" s="48">
        <f t="shared" si="99"/>
        <v>0</v>
      </c>
      <c r="AQ23" s="48">
        <f t="shared" si="99"/>
        <v>0</v>
      </c>
      <c r="AR23" s="48">
        <f t="shared" si="99"/>
        <v>0</v>
      </c>
      <c r="AS23" s="48">
        <f t="shared" si="99"/>
        <v>0</v>
      </c>
      <c r="AT23" s="48">
        <f t="shared" si="99"/>
        <v>0</v>
      </c>
      <c r="AU23" s="48">
        <f t="shared" si="99"/>
        <v>0</v>
      </c>
      <c r="AV23" s="34">
        <f t="shared" si="99"/>
        <v>53759157</v>
      </c>
      <c r="AW23" s="34">
        <f t="shared" si="99"/>
        <v>38901426</v>
      </c>
      <c r="AX23" s="34">
        <f t="shared" si="99"/>
        <v>290000</v>
      </c>
      <c r="AY23" s="34">
        <f t="shared" si="99"/>
        <v>13246702</v>
      </c>
      <c r="AZ23" s="34">
        <f t="shared" si="99"/>
        <v>778029</v>
      </c>
      <c r="BA23" s="34">
        <f t="shared" si="99"/>
        <v>543000</v>
      </c>
      <c r="BB23" s="48">
        <f t="shared" si="99"/>
        <v>62.32</v>
      </c>
      <c r="BC23" s="48">
        <f t="shared" si="99"/>
        <v>50.25</v>
      </c>
      <c r="BD23" s="48">
        <f t="shared" si="99"/>
        <v>12.07</v>
      </c>
      <c r="BE23" s="43">
        <f>AV23-H23</f>
        <v>0</v>
      </c>
    </row>
    <row r="24" spans="1:57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9">
        <v>19121717</v>
      </c>
      <c r="I24" s="9">
        <v>13790361</v>
      </c>
      <c r="J24" s="9">
        <v>151500</v>
      </c>
      <c r="K24" s="9">
        <v>4712349</v>
      </c>
      <c r="L24" s="9">
        <v>275807</v>
      </c>
      <c r="M24" s="9">
        <v>191700</v>
      </c>
      <c r="N24" s="47">
        <v>23.21</v>
      </c>
      <c r="O24" s="47">
        <v>18.07</v>
      </c>
      <c r="P24" s="47">
        <v>5.14</v>
      </c>
      <c r="Q24" s="9">
        <f t="shared" ref="Q24:Q25" si="100">Z24*-1</f>
        <v>0</v>
      </c>
      <c r="R24" s="29"/>
      <c r="S24" s="29"/>
      <c r="T24" s="29"/>
      <c r="U24" s="29"/>
      <c r="V24" s="29"/>
      <c r="W24" s="29"/>
      <c r="X24" s="9">
        <f t="shared" ref="X24:X25" si="101">SUM(Q24:W24)</f>
        <v>0</v>
      </c>
      <c r="Y24" s="9"/>
      <c r="Z24" s="9">
        <f>OON!DR24+OON!DS24</f>
        <v>0</v>
      </c>
      <c r="AA24" s="9"/>
      <c r="AB24" s="9">
        <f t="shared" ref="AB24:AB25" si="102">SUM(Y24:AA24)</f>
        <v>0</v>
      </c>
      <c r="AC24" s="9">
        <f t="shared" ref="AC24:AC25" si="103">X24+AB24</f>
        <v>0</v>
      </c>
      <c r="AD24" s="9">
        <f t="shared" ref="AD24:AD25" si="104">ROUND((X24+Y24+Z24)*33.8%,0)</f>
        <v>0</v>
      </c>
      <c r="AE24" s="9">
        <f t="shared" ref="AE24:AE25" si="105">ROUND(X24*2%,0)</f>
        <v>0</v>
      </c>
      <c r="AF24" s="29"/>
      <c r="AG24" s="29"/>
      <c r="AH24" s="29"/>
      <c r="AI24" s="9">
        <f t="shared" ref="AI24:AI25" si="106">AF24+AG24+AH24</f>
        <v>0</v>
      </c>
      <c r="AJ24" s="47">
        <f>OON!DV24</f>
        <v>0</v>
      </c>
      <c r="AK24" s="47">
        <f>OON!DW24</f>
        <v>0</v>
      </c>
      <c r="AL24" s="47"/>
      <c r="AM24" s="47"/>
      <c r="AN24" s="47"/>
      <c r="AO24" s="47"/>
      <c r="AP24" s="47"/>
      <c r="AQ24" s="47"/>
      <c r="AR24" s="47"/>
      <c r="AS24" s="47">
        <f t="shared" ref="AS24:AS25" si="107">AJ24+AL24+AM24+AP24+AR24+AN24</f>
        <v>0</v>
      </c>
      <c r="AT24" s="47">
        <f t="shared" ref="AT24:AT25" si="108">AK24+AQ24+AO24</f>
        <v>0</v>
      </c>
      <c r="AU24" s="47">
        <f t="shared" ref="AU24:AU25" si="109">AS24+AT24</f>
        <v>0</v>
      </c>
      <c r="AV24" s="9">
        <f t="shared" ref="AV24:AV25" si="110">AW24+AX24+AY24+AZ24+BA24</f>
        <v>19121717</v>
      </c>
      <c r="AW24" s="9">
        <f t="shared" ref="AW24:AW25" si="111">I24+X24</f>
        <v>13790361</v>
      </c>
      <c r="AX24" s="9">
        <f t="shared" ref="AX24:AX25" si="112">J24+AB24</f>
        <v>151500</v>
      </c>
      <c r="AY24" s="9">
        <f t="shared" ref="AY24:AY25" si="113">K24+AD24</f>
        <v>4712349</v>
      </c>
      <c r="AZ24" s="9">
        <f t="shared" ref="AZ24:AZ25" si="114">L24+AE24</f>
        <v>275807</v>
      </c>
      <c r="BA24" s="9">
        <f t="shared" ref="BA24:BA25" si="115">M24+AI24</f>
        <v>191700</v>
      </c>
      <c r="BB24" s="47">
        <f t="shared" ref="BB24:BB25" si="116">BC24+BD24</f>
        <v>23.21</v>
      </c>
      <c r="BC24" s="47">
        <f t="shared" ref="BC24:BC25" si="117">O24+AS24</f>
        <v>18.07</v>
      </c>
      <c r="BD24" s="47">
        <f t="shared" ref="BD24:BD25" si="118">P24+AT24</f>
        <v>5.14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47">
        <v>0</v>
      </c>
      <c r="O25" s="47">
        <v>0</v>
      </c>
      <c r="P25" s="47">
        <v>0</v>
      </c>
      <c r="Q25" s="9">
        <f t="shared" si="100"/>
        <v>0</v>
      </c>
      <c r="R25" s="50"/>
      <c r="S25" s="50"/>
      <c r="T25" s="50"/>
      <c r="U25" s="50"/>
      <c r="V25" s="50"/>
      <c r="W25" s="50"/>
      <c r="X25" s="9">
        <f t="shared" si="101"/>
        <v>0</v>
      </c>
      <c r="Y25" s="9"/>
      <c r="Z25" s="9">
        <f>OON!DR25+OON!DS25</f>
        <v>0</v>
      </c>
      <c r="AA25" s="9"/>
      <c r="AB25" s="9">
        <f t="shared" si="102"/>
        <v>0</v>
      </c>
      <c r="AC25" s="9">
        <f t="shared" si="103"/>
        <v>0</v>
      </c>
      <c r="AD25" s="9">
        <f t="shared" si="104"/>
        <v>0</v>
      </c>
      <c r="AE25" s="9">
        <f t="shared" si="105"/>
        <v>0</v>
      </c>
      <c r="AF25" s="50"/>
      <c r="AG25" s="50"/>
      <c r="AH25" s="50"/>
      <c r="AI25" s="9">
        <f t="shared" si="106"/>
        <v>0</v>
      </c>
      <c r="AJ25" s="47">
        <f>OON!DV25</f>
        <v>0</v>
      </c>
      <c r="AK25" s="47">
        <f>OON!DW25</f>
        <v>0</v>
      </c>
      <c r="AL25" s="47"/>
      <c r="AM25" s="47"/>
      <c r="AN25" s="47"/>
      <c r="AO25" s="47"/>
      <c r="AP25" s="47"/>
      <c r="AQ25" s="47"/>
      <c r="AR25" s="47"/>
      <c r="AS25" s="47">
        <f t="shared" si="107"/>
        <v>0</v>
      </c>
      <c r="AT25" s="47">
        <f t="shared" si="108"/>
        <v>0</v>
      </c>
      <c r="AU25" s="47">
        <f t="shared" si="109"/>
        <v>0</v>
      </c>
      <c r="AV25" s="9">
        <f t="shared" si="110"/>
        <v>0</v>
      </c>
      <c r="AW25" s="9">
        <f t="shared" si="111"/>
        <v>0</v>
      </c>
      <c r="AX25" s="9">
        <f t="shared" si="112"/>
        <v>0</v>
      </c>
      <c r="AY25" s="9">
        <f t="shared" si="113"/>
        <v>0</v>
      </c>
      <c r="AZ25" s="9">
        <f t="shared" si="114"/>
        <v>0</v>
      </c>
      <c r="BA25" s="9">
        <f t="shared" si="115"/>
        <v>0</v>
      </c>
      <c r="BB25" s="47">
        <f t="shared" si="116"/>
        <v>0</v>
      </c>
      <c r="BC25" s="47">
        <f t="shared" si="117"/>
        <v>0</v>
      </c>
      <c r="BD25" s="47">
        <f t="shared" si="118"/>
        <v>0</v>
      </c>
    </row>
    <row r="26" spans="1:57" x14ac:dyDescent="0.25">
      <c r="A26" s="30"/>
      <c r="B26" s="31"/>
      <c r="C26" s="32"/>
      <c r="D26" s="33" t="s">
        <v>152</v>
      </c>
      <c r="E26" s="35"/>
      <c r="F26" s="35"/>
      <c r="G26" s="35"/>
      <c r="H26" s="34">
        <v>19121717</v>
      </c>
      <c r="I26" s="34">
        <v>13790361</v>
      </c>
      <c r="J26" s="34">
        <v>151500</v>
      </c>
      <c r="K26" s="34">
        <v>4712349</v>
      </c>
      <c r="L26" s="34">
        <v>275807</v>
      </c>
      <c r="M26" s="34">
        <v>191700</v>
      </c>
      <c r="N26" s="48">
        <v>23.21</v>
      </c>
      <c r="O26" s="48">
        <v>18.07</v>
      </c>
      <c r="P26" s="48">
        <v>5.14</v>
      </c>
      <c r="Q26" s="51">
        <f t="shared" ref="Q26:BD26" si="119">SUM(Q24:Q25)</f>
        <v>0</v>
      </c>
      <c r="R26" s="51">
        <f t="shared" si="119"/>
        <v>0</v>
      </c>
      <c r="S26" s="51">
        <f t="shared" si="119"/>
        <v>0</v>
      </c>
      <c r="T26" s="51">
        <f t="shared" si="119"/>
        <v>0</v>
      </c>
      <c r="U26" s="51">
        <f t="shared" si="119"/>
        <v>0</v>
      </c>
      <c r="V26" s="51">
        <f t="shared" si="119"/>
        <v>0</v>
      </c>
      <c r="W26" s="51">
        <f t="shared" si="119"/>
        <v>0</v>
      </c>
      <c r="X26" s="51">
        <f t="shared" si="119"/>
        <v>0</v>
      </c>
      <c r="Y26" s="51">
        <f t="shared" si="119"/>
        <v>0</v>
      </c>
      <c r="Z26" s="51">
        <f t="shared" si="119"/>
        <v>0</v>
      </c>
      <c r="AA26" s="51">
        <f t="shared" si="119"/>
        <v>0</v>
      </c>
      <c r="AB26" s="51">
        <f t="shared" si="119"/>
        <v>0</v>
      </c>
      <c r="AC26" s="51">
        <f t="shared" si="119"/>
        <v>0</v>
      </c>
      <c r="AD26" s="51">
        <f t="shared" si="119"/>
        <v>0</v>
      </c>
      <c r="AE26" s="51">
        <f t="shared" si="119"/>
        <v>0</v>
      </c>
      <c r="AF26" s="51">
        <f t="shared" si="119"/>
        <v>0</v>
      </c>
      <c r="AG26" s="51">
        <f t="shared" si="119"/>
        <v>0</v>
      </c>
      <c r="AH26" s="51">
        <f t="shared" si="119"/>
        <v>0</v>
      </c>
      <c r="AI26" s="51">
        <f t="shared" si="119"/>
        <v>0</v>
      </c>
      <c r="AJ26" s="58">
        <f t="shared" si="119"/>
        <v>0</v>
      </c>
      <c r="AK26" s="58">
        <f t="shared" si="119"/>
        <v>0</v>
      </c>
      <c r="AL26" s="48">
        <f t="shared" si="119"/>
        <v>0</v>
      </c>
      <c r="AM26" s="48">
        <f t="shared" si="119"/>
        <v>0</v>
      </c>
      <c r="AN26" s="48">
        <f t="shared" si="119"/>
        <v>0</v>
      </c>
      <c r="AO26" s="48">
        <f t="shared" si="119"/>
        <v>0</v>
      </c>
      <c r="AP26" s="48">
        <f t="shared" si="119"/>
        <v>0</v>
      </c>
      <c r="AQ26" s="48">
        <f t="shared" si="119"/>
        <v>0</v>
      </c>
      <c r="AR26" s="48">
        <f t="shared" si="119"/>
        <v>0</v>
      </c>
      <c r="AS26" s="48">
        <f t="shared" si="119"/>
        <v>0</v>
      </c>
      <c r="AT26" s="48">
        <f t="shared" si="119"/>
        <v>0</v>
      </c>
      <c r="AU26" s="48">
        <f t="shared" si="119"/>
        <v>0</v>
      </c>
      <c r="AV26" s="34">
        <f t="shared" si="119"/>
        <v>19121717</v>
      </c>
      <c r="AW26" s="34">
        <f t="shared" si="119"/>
        <v>13790361</v>
      </c>
      <c r="AX26" s="34">
        <f t="shared" si="119"/>
        <v>151500</v>
      </c>
      <c r="AY26" s="34">
        <f t="shared" si="119"/>
        <v>4712349</v>
      </c>
      <c r="AZ26" s="34">
        <f t="shared" si="119"/>
        <v>275807</v>
      </c>
      <c r="BA26" s="34">
        <f t="shared" si="119"/>
        <v>191700</v>
      </c>
      <c r="BB26" s="48">
        <f t="shared" si="119"/>
        <v>23.21</v>
      </c>
      <c r="BC26" s="48">
        <f t="shared" si="119"/>
        <v>18.07</v>
      </c>
      <c r="BD26" s="48">
        <f t="shared" si="119"/>
        <v>5.14</v>
      </c>
      <c r="BE26" s="43">
        <f>AV26-H26</f>
        <v>0</v>
      </c>
    </row>
    <row r="27" spans="1:57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9">
        <v>24699061</v>
      </c>
      <c r="I27" s="9">
        <v>17978948</v>
      </c>
      <c r="J27" s="9">
        <v>25000</v>
      </c>
      <c r="K27" s="9">
        <v>6085334</v>
      </c>
      <c r="L27" s="9">
        <v>359579</v>
      </c>
      <c r="M27" s="9">
        <v>250200</v>
      </c>
      <c r="N27" s="47">
        <v>31.249999999999996</v>
      </c>
      <c r="O27" s="47">
        <v>24.859999999999996</v>
      </c>
      <c r="P27" s="47">
        <v>6.39</v>
      </c>
      <c r="Q27" s="9">
        <f t="shared" ref="Q27:Q29" si="120">Z27*-1</f>
        <v>0</v>
      </c>
      <c r="R27" s="29"/>
      <c r="S27" s="29"/>
      <c r="T27" s="29"/>
      <c r="U27" s="29"/>
      <c r="V27" s="29"/>
      <c r="W27" s="29"/>
      <c r="X27" s="9">
        <f t="shared" ref="X27:X29" si="121">SUM(Q27:W27)</f>
        <v>0</v>
      </c>
      <c r="Y27" s="9"/>
      <c r="Z27" s="9">
        <f>OON!DR27+OON!DS27</f>
        <v>0</v>
      </c>
      <c r="AA27" s="9"/>
      <c r="AB27" s="9">
        <f t="shared" ref="AB27:AB29" si="122">SUM(Y27:AA27)</f>
        <v>0</v>
      </c>
      <c r="AC27" s="9">
        <f t="shared" ref="AC27:AC29" si="123">X27+AB27</f>
        <v>0</v>
      </c>
      <c r="AD27" s="9">
        <f t="shared" ref="AD27:AD29" si="124">ROUND((X27+Y27+Z27)*33.8%,0)</f>
        <v>0</v>
      </c>
      <c r="AE27" s="9">
        <f t="shared" ref="AE27:AE29" si="125">ROUND(X27*2%,0)</f>
        <v>0</v>
      </c>
      <c r="AF27" s="29"/>
      <c r="AG27" s="29"/>
      <c r="AH27" s="29"/>
      <c r="AI27" s="9">
        <f t="shared" ref="AI27:AI29" si="126">AF27+AG27+AH27</f>
        <v>0</v>
      </c>
      <c r="AJ27" s="47">
        <f>OON!DV27</f>
        <v>0</v>
      </c>
      <c r="AK27" s="47">
        <f>OON!DW27</f>
        <v>0</v>
      </c>
      <c r="AL27" s="47"/>
      <c r="AM27" s="47"/>
      <c r="AN27" s="47"/>
      <c r="AO27" s="47"/>
      <c r="AP27" s="47"/>
      <c r="AQ27" s="47"/>
      <c r="AR27" s="47"/>
      <c r="AS27" s="47">
        <f t="shared" ref="AS27:AS29" si="127">AJ27+AL27+AM27+AP27+AR27+AN27</f>
        <v>0</v>
      </c>
      <c r="AT27" s="47">
        <f t="shared" ref="AT27:AT29" si="128">AK27+AQ27+AO27</f>
        <v>0</v>
      </c>
      <c r="AU27" s="47">
        <f t="shared" ref="AU27:AU29" si="129">AS27+AT27</f>
        <v>0</v>
      </c>
      <c r="AV27" s="9">
        <f t="shared" ref="AV27:AV29" si="130">AW27+AX27+AY27+AZ27+BA27</f>
        <v>24699061</v>
      </c>
      <c r="AW27" s="9">
        <f t="shared" ref="AW27:AW29" si="131">I27+X27</f>
        <v>17978948</v>
      </c>
      <c r="AX27" s="9">
        <f t="shared" ref="AX27:AX29" si="132">J27+AB27</f>
        <v>25000</v>
      </c>
      <c r="AY27" s="9">
        <f t="shared" ref="AY27:AY29" si="133">K27+AD27</f>
        <v>6085334</v>
      </c>
      <c r="AZ27" s="9">
        <f t="shared" ref="AZ27:AZ29" si="134">L27+AE27</f>
        <v>359579</v>
      </c>
      <c r="BA27" s="9">
        <f t="shared" ref="BA27:BA29" si="135">M27+AI27</f>
        <v>250200</v>
      </c>
      <c r="BB27" s="47">
        <f t="shared" ref="BB27:BB29" si="136">BC27+BD27</f>
        <v>31.249999999999996</v>
      </c>
      <c r="BC27" s="47">
        <f t="shared" ref="BC27:BC29" si="137">O27+AS27</f>
        <v>24.859999999999996</v>
      </c>
      <c r="BD27" s="47">
        <f t="shared" ref="BD27:BD29" si="138">P27+AT27</f>
        <v>6.39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47">
        <v>0</v>
      </c>
      <c r="O28" s="47">
        <v>0</v>
      </c>
      <c r="P28" s="47">
        <v>0</v>
      </c>
      <c r="Q28" s="9">
        <f t="shared" si="120"/>
        <v>0</v>
      </c>
      <c r="R28" s="50"/>
      <c r="S28" s="50"/>
      <c r="T28" s="50"/>
      <c r="U28" s="50"/>
      <c r="V28" s="50"/>
      <c r="W28" s="50"/>
      <c r="X28" s="9">
        <f t="shared" si="121"/>
        <v>0</v>
      </c>
      <c r="Y28" s="9"/>
      <c r="Z28" s="9">
        <f>OON!DR28+OON!DS28</f>
        <v>0</v>
      </c>
      <c r="AA28" s="9"/>
      <c r="AB28" s="9">
        <f t="shared" si="122"/>
        <v>0</v>
      </c>
      <c r="AC28" s="9">
        <f t="shared" si="123"/>
        <v>0</v>
      </c>
      <c r="AD28" s="9">
        <f t="shared" si="124"/>
        <v>0</v>
      </c>
      <c r="AE28" s="9">
        <f t="shared" si="125"/>
        <v>0</v>
      </c>
      <c r="AF28" s="50"/>
      <c r="AG28" s="50"/>
      <c r="AH28" s="50"/>
      <c r="AI28" s="9">
        <f t="shared" si="126"/>
        <v>0</v>
      </c>
      <c r="AJ28" s="47">
        <f>OON!DV28</f>
        <v>0</v>
      </c>
      <c r="AK28" s="47">
        <f>OON!DW28</f>
        <v>0</v>
      </c>
      <c r="AL28" s="47"/>
      <c r="AM28" s="47"/>
      <c r="AN28" s="47"/>
      <c r="AO28" s="47"/>
      <c r="AP28" s="47"/>
      <c r="AQ28" s="47"/>
      <c r="AR28" s="47"/>
      <c r="AS28" s="47">
        <f t="shared" si="127"/>
        <v>0</v>
      </c>
      <c r="AT28" s="47">
        <f t="shared" si="128"/>
        <v>0</v>
      </c>
      <c r="AU28" s="47">
        <f t="shared" si="129"/>
        <v>0</v>
      </c>
      <c r="AV28" s="9">
        <f t="shared" si="130"/>
        <v>0</v>
      </c>
      <c r="AW28" s="9">
        <f t="shared" si="131"/>
        <v>0</v>
      </c>
      <c r="AX28" s="9">
        <f t="shared" si="132"/>
        <v>0</v>
      </c>
      <c r="AY28" s="9">
        <f t="shared" si="133"/>
        <v>0</v>
      </c>
      <c r="AZ28" s="9">
        <f t="shared" si="134"/>
        <v>0</v>
      </c>
      <c r="BA28" s="9">
        <f t="shared" si="135"/>
        <v>0</v>
      </c>
      <c r="BB28" s="47">
        <f t="shared" si="136"/>
        <v>0</v>
      </c>
      <c r="BC28" s="47">
        <f t="shared" si="137"/>
        <v>0</v>
      </c>
      <c r="BD28" s="47">
        <f t="shared" si="138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9">
        <v>4304147</v>
      </c>
      <c r="I29" s="9">
        <v>3143318</v>
      </c>
      <c r="J29" s="9">
        <v>0</v>
      </c>
      <c r="K29" s="9">
        <v>1062441</v>
      </c>
      <c r="L29" s="9">
        <v>62866</v>
      </c>
      <c r="M29" s="9">
        <v>35522</v>
      </c>
      <c r="N29" s="47">
        <v>9.9</v>
      </c>
      <c r="O29" s="47">
        <v>0</v>
      </c>
      <c r="P29" s="47">
        <v>9.9</v>
      </c>
      <c r="Q29" s="9">
        <f t="shared" si="120"/>
        <v>0</v>
      </c>
      <c r="R29" s="50"/>
      <c r="S29" s="50"/>
      <c r="T29" s="50"/>
      <c r="U29" s="50"/>
      <c r="V29" s="50"/>
      <c r="W29" s="50"/>
      <c r="X29" s="9">
        <f t="shared" si="121"/>
        <v>0</v>
      </c>
      <c r="Y29" s="9"/>
      <c r="Z29" s="9">
        <f>OON!DR29+OON!DS29</f>
        <v>0</v>
      </c>
      <c r="AA29" s="9"/>
      <c r="AB29" s="9">
        <f t="shared" si="122"/>
        <v>0</v>
      </c>
      <c r="AC29" s="9">
        <f t="shared" si="123"/>
        <v>0</v>
      </c>
      <c r="AD29" s="9">
        <f t="shared" si="124"/>
        <v>0</v>
      </c>
      <c r="AE29" s="9">
        <f t="shared" si="125"/>
        <v>0</v>
      </c>
      <c r="AF29" s="50"/>
      <c r="AG29" s="50"/>
      <c r="AH29" s="50"/>
      <c r="AI29" s="9">
        <f t="shared" si="126"/>
        <v>0</v>
      </c>
      <c r="AJ29" s="47">
        <f>OON!DV29</f>
        <v>0</v>
      </c>
      <c r="AK29" s="47">
        <f>OON!DW29</f>
        <v>0</v>
      </c>
      <c r="AL29" s="47"/>
      <c r="AM29" s="47"/>
      <c r="AN29" s="47"/>
      <c r="AO29" s="47"/>
      <c r="AP29" s="47"/>
      <c r="AQ29" s="47"/>
      <c r="AR29" s="47"/>
      <c r="AS29" s="47">
        <f t="shared" si="127"/>
        <v>0</v>
      </c>
      <c r="AT29" s="47">
        <f t="shared" si="128"/>
        <v>0</v>
      </c>
      <c r="AU29" s="47">
        <f t="shared" si="129"/>
        <v>0</v>
      </c>
      <c r="AV29" s="9">
        <f t="shared" si="130"/>
        <v>4304147</v>
      </c>
      <c r="AW29" s="9">
        <f t="shared" si="131"/>
        <v>3143318</v>
      </c>
      <c r="AX29" s="9">
        <f t="shared" si="132"/>
        <v>0</v>
      </c>
      <c r="AY29" s="9">
        <f t="shared" si="133"/>
        <v>1062441</v>
      </c>
      <c r="AZ29" s="9">
        <f t="shared" si="134"/>
        <v>62866</v>
      </c>
      <c r="BA29" s="9">
        <f t="shared" si="135"/>
        <v>35522</v>
      </c>
      <c r="BB29" s="47">
        <f t="shared" si="136"/>
        <v>9.9</v>
      </c>
      <c r="BC29" s="47">
        <f t="shared" si="137"/>
        <v>0</v>
      </c>
      <c r="BD29" s="47">
        <f t="shared" si="138"/>
        <v>9.9</v>
      </c>
    </row>
    <row r="30" spans="1:57" x14ac:dyDescent="0.25">
      <c r="A30" s="30"/>
      <c r="B30" s="31"/>
      <c r="C30" s="32"/>
      <c r="D30" s="33" t="s">
        <v>153</v>
      </c>
      <c r="E30" s="31"/>
      <c r="F30" s="31"/>
      <c r="G30" s="32"/>
      <c r="H30" s="34">
        <v>29003208</v>
      </c>
      <c r="I30" s="34">
        <v>21122266</v>
      </c>
      <c r="J30" s="34">
        <v>25000</v>
      </c>
      <c r="K30" s="34">
        <v>7147775</v>
      </c>
      <c r="L30" s="34">
        <v>422445</v>
      </c>
      <c r="M30" s="34">
        <v>285722</v>
      </c>
      <c r="N30" s="48">
        <v>41.15</v>
      </c>
      <c r="O30" s="48">
        <v>24.859999999999996</v>
      </c>
      <c r="P30" s="48">
        <v>16.29</v>
      </c>
      <c r="Q30" s="51">
        <f t="shared" ref="Q30:BD30" si="139">SUM(Q27:Q29)</f>
        <v>0</v>
      </c>
      <c r="R30" s="51">
        <f t="shared" si="139"/>
        <v>0</v>
      </c>
      <c r="S30" s="51">
        <f t="shared" si="139"/>
        <v>0</v>
      </c>
      <c r="T30" s="51">
        <f t="shared" si="139"/>
        <v>0</v>
      </c>
      <c r="U30" s="51">
        <f t="shared" si="139"/>
        <v>0</v>
      </c>
      <c r="V30" s="51">
        <f t="shared" si="139"/>
        <v>0</v>
      </c>
      <c r="W30" s="51">
        <f t="shared" si="139"/>
        <v>0</v>
      </c>
      <c r="X30" s="51">
        <f t="shared" si="139"/>
        <v>0</v>
      </c>
      <c r="Y30" s="51">
        <f t="shared" si="139"/>
        <v>0</v>
      </c>
      <c r="Z30" s="51">
        <f t="shared" si="139"/>
        <v>0</v>
      </c>
      <c r="AA30" s="51">
        <f t="shared" si="139"/>
        <v>0</v>
      </c>
      <c r="AB30" s="51">
        <f t="shared" si="139"/>
        <v>0</v>
      </c>
      <c r="AC30" s="51">
        <f t="shared" si="139"/>
        <v>0</v>
      </c>
      <c r="AD30" s="51">
        <f t="shared" si="139"/>
        <v>0</v>
      </c>
      <c r="AE30" s="51">
        <f t="shared" si="139"/>
        <v>0</v>
      </c>
      <c r="AF30" s="51">
        <f t="shared" si="139"/>
        <v>0</v>
      </c>
      <c r="AG30" s="51">
        <f t="shared" si="139"/>
        <v>0</v>
      </c>
      <c r="AH30" s="51">
        <f t="shared" si="139"/>
        <v>0</v>
      </c>
      <c r="AI30" s="51">
        <f t="shared" si="139"/>
        <v>0</v>
      </c>
      <c r="AJ30" s="58">
        <f t="shared" si="139"/>
        <v>0</v>
      </c>
      <c r="AK30" s="58">
        <f t="shared" si="139"/>
        <v>0</v>
      </c>
      <c r="AL30" s="48">
        <f t="shared" si="139"/>
        <v>0</v>
      </c>
      <c r="AM30" s="48">
        <f t="shared" si="139"/>
        <v>0</v>
      </c>
      <c r="AN30" s="48">
        <f t="shared" si="139"/>
        <v>0</v>
      </c>
      <c r="AO30" s="48">
        <f t="shared" si="139"/>
        <v>0</v>
      </c>
      <c r="AP30" s="48">
        <f t="shared" si="139"/>
        <v>0</v>
      </c>
      <c r="AQ30" s="48">
        <f t="shared" si="139"/>
        <v>0</v>
      </c>
      <c r="AR30" s="48">
        <f t="shared" si="139"/>
        <v>0</v>
      </c>
      <c r="AS30" s="48">
        <f t="shared" si="139"/>
        <v>0</v>
      </c>
      <c r="AT30" s="48">
        <f t="shared" si="139"/>
        <v>0</v>
      </c>
      <c r="AU30" s="48">
        <f t="shared" si="139"/>
        <v>0</v>
      </c>
      <c r="AV30" s="34">
        <f t="shared" si="139"/>
        <v>29003208</v>
      </c>
      <c r="AW30" s="34">
        <f t="shared" si="139"/>
        <v>21122266</v>
      </c>
      <c r="AX30" s="34">
        <f t="shared" si="139"/>
        <v>25000</v>
      </c>
      <c r="AY30" s="34">
        <f t="shared" si="139"/>
        <v>7147775</v>
      </c>
      <c r="AZ30" s="34">
        <f t="shared" si="139"/>
        <v>422445</v>
      </c>
      <c r="BA30" s="34">
        <f t="shared" si="139"/>
        <v>285722</v>
      </c>
      <c r="BB30" s="48">
        <f t="shared" si="139"/>
        <v>41.15</v>
      </c>
      <c r="BC30" s="48">
        <f t="shared" si="139"/>
        <v>24.859999999999996</v>
      </c>
      <c r="BD30" s="48">
        <f t="shared" si="139"/>
        <v>16.29</v>
      </c>
      <c r="BE30" s="43">
        <f>AV30-H30</f>
        <v>0</v>
      </c>
    </row>
    <row r="31" spans="1:57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9">
        <v>30974152</v>
      </c>
      <c r="I31" s="9">
        <v>22551268</v>
      </c>
      <c r="J31" s="9">
        <v>35000</v>
      </c>
      <c r="K31" s="9">
        <v>7634159</v>
      </c>
      <c r="L31" s="9">
        <v>451025</v>
      </c>
      <c r="M31" s="9">
        <v>302700</v>
      </c>
      <c r="N31" s="47">
        <v>36.97</v>
      </c>
      <c r="O31" s="47">
        <v>29.27</v>
      </c>
      <c r="P31" s="47">
        <v>7.6999999999999993</v>
      </c>
      <c r="Q31" s="9">
        <f t="shared" ref="Q31:Q33" si="140">Z31*-1</f>
        <v>0</v>
      </c>
      <c r="R31" s="29"/>
      <c r="S31" s="29"/>
      <c r="T31" s="29"/>
      <c r="U31" s="29"/>
      <c r="V31" s="29"/>
      <c r="W31" s="29"/>
      <c r="X31" s="9">
        <f t="shared" ref="X31:X33" si="141">SUM(Q31:W31)</f>
        <v>0</v>
      </c>
      <c r="Y31" s="9"/>
      <c r="Z31" s="9">
        <f>OON!DR31+OON!DS31</f>
        <v>0</v>
      </c>
      <c r="AA31" s="9"/>
      <c r="AB31" s="9">
        <f t="shared" ref="AB31:AB33" si="142">SUM(Y31:AA31)</f>
        <v>0</v>
      </c>
      <c r="AC31" s="9">
        <f t="shared" ref="AC31:AC33" si="143">X31+AB31</f>
        <v>0</v>
      </c>
      <c r="AD31" s="9">
        <f t="shared" ref="AD31:AD33" si="144">ROUND((X31+Y31+Z31)*33.8%,0)</f>
        <v>0</v>
      </c>
      <c r="AE31" s="9">
        <f t="shared" ref="AE31:AE33" si="145">ROUND(X31*2%,0)</f>
        <v>0</v>
      </c>
      <c r="AF31" s="29"/>
      <c r="AG31" s="29"/>
      <c r="AH31" s="29"/>
      <c r="AI31" s="9">
        <f t="shared" ref="AI31:AI33" si="146">AF31+AG31+AH31</f>
        <v>0</v>
      </c>
      <c r="AJ31" s="47">
        <f>OON!DV31</f>
        <v>0</v>
      </c>
      <c r="AK31" s="47">
        <f>OON!DW31</f>
        <v>0</v>
      </c>
      <c r="AL31" s="47"/>
      <c r="AM31" s="47"/>
      <c r="AN31" s="47"/>
      <c r="AO31" s="47"/>
      <c r="AP31" s="47"/>
      <c r="AQ31" s="47"/>
      <c r="AR31" s="47"/>
      <c r="AS31" s="47">
        <f t="shared" ref="AS31:AS33" si="147">AJ31+AL31+AM31+AP31+AR31+AN31</f>
        <v>0</v>
      </c>
      <c r="AT31" s="47">
        <f t="shared" ref="AT31:AT33" si="148">AK31+AQ31+AO31</f>
        <v>0</v>
      </c>
      <c r="AU31" s="47">
        <f t="shared" ref="AU31:AU33" si="149">AS31+AT31</f>
        <v>0</v>
      </c>
      <c r="AV31" s="9">
        <f t="shared" ref="AV31:AV33" si="150">AW31+AX31+AY31+AZ31+BA31</f>
        <v>30974152</v>
      </c>
      <c r="AW31" s="9">
        <f t="shared" ref="AW31:AW33" si="151">I31+X31</f>
        <v>22551268</v>
      </c>
      <c r="AX31" s="9">
        <f t="shared" ref="AX31:AX33" si="152">J31+AB31</f>
        <v>35000</v>
      </c>
      <c r="AY31" s="9">
        <f t="shared" ref="AY31:AY33" si="153">K31+AD31</f>
        <v>7634159</v>
      </c>
      <c r="AZ31" s="9">
        <f t="shared" ref="AZ31:AZ33" si="154">L31+AE31</f>
        <v>451025</v>
      </c>
      <c r="BA31" s="9">
        <f t="shared" ref="BA31:BA33" si="155">M31+AI31</f>
        <v>302700</v>
      </c>
      <c r="BB31" s="47">
        <f t="shared" ref="BB31:BB33" si="156">BC31+BD31</f>
        <v>36.97</v>
      </c>
      <c r="BC31" s="47">
        <f t="shared" ref="BC31:BC33" si="157">O31+AS31</f>
        <v>29.27</v>
      </c>
      <c r="BD31" s="47">
        <f t="shared" ref="BD31:BD33" si="158">P31+AT31</f>
        <v>7.6999999999999993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47">
        <v>0</v>
      </c>
      <c r="O32" s="47">
        <v>0</v>
      </c>
      <c r="P32" s="47">
        <v>0</v>
      </c>
      <c r="Q32" s="9">
        <f t="shared" si="140"/>
        <v>0</v>
      </c>
      <c r="R32" s="50"/>
      <c r="S32" s="50"/>
      <c r="T32" s="50"/>
      <c r="U32" s="50"/>
      <c r="V32" s="50"/>
      <c r="W32" s="50"/>
      <c r="X32" s="9">
        <f t="shared" si="141"/>
        <v>0</v>
      </c>
      <c r="Y32" s="9"/>
      <c r="Z32" s="9">
        <f>OON!DR32+OON!DS32</f>
        <v>0</v>
      </c>
      <c r="AA32" s="9"/>
      <c r="AB32" s="9">
        <f t="shared" si="142"/>
        <v>0</v>
      </c>
      <c r="AC32" s="9">
        <f t="shared" si="143"/>
        <v>0</v>
      </c>
      <c r="AD32" s="9">
        <f t="shared" si="144"/>
        <v>0</v>
      </c>
      <c r="AE32" s="9">
        <f t="shared" si="145"/>
        <v>0</v>
      </c>
      <c r="AF32" s="50"/>
      <c r="AG32" s="50"/>
      <c r="AH32" s="50"/>
      <c r="AI32" s="9">
        <f t="shared" si="146"/>
        <v>0</v>
      </c>
      <c r="AJ32" s="47">
        <f>OON!DV32</f>
        <v>0</v>
      </c>
      <c r="AK32" s="47">
        <f>OON!DW32</f>
        <v>0</v>
      </c>
      <c r="AL32" s="47"/>
      <c r="AM32" s="47"/>
      <c r="AN32" s="47"/>
      <c r="AO32" s="47"/>
      <c r="AP32" s="47"/>
      <c r="AQ32" s="47"/>
      <c r="AR32" s="47"/>
      <c r="AS32" s="47">
        <f t="shared" si="147"/>
        <v>0</v>
      </c>
      <c r="AT32" s="47">
        <f t="shared" si="148"/>
        <v>0</v>
      </c>
      <c r="AU32" s="47">
        <f t="shared" si="149"/>
        <v>0</v>
      </c>
      <c r="AV32" s="9">
        <f t="shared" si="150"/>
        <v>0</v>
      </c>
      <c r="AW32" s="9">
        <f t="shared" si="151"/>
        <v>0</v>
      </c>
      <c r="AX32" s="9">
        <f t="shared" si="152"/>
        <v>0</v>
      </c>
      <c r="AY32" s="9">
        <f t="shared" si="153"/>
        <v>0</v>
      </c>
      <c r="AZ32" s="9">
        <f t="shared" si="154"/>
        <v>0</v>
      </c>
      <c r="BA32" s="9">
        <f t="shared" si="155"/>
        <v>0</v>
      </c>
      <c r="BB32" s="47">
        <f t="shared" si="156"/>
        <v>0</v>
      </c>
      <c r="BC32" s="47">
        <f t="shared" si="157"/>
        <v>0</v>
      </c>
      <c r="BD32" s="47">
        <f t="shared" si="158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9">
        <v>2302005</v>
      </c>
      <c r="I33" s="9">
        <v>1680579</v>
      </c>
      <c r="J33" s="9">
        <v>0</v>
      </c>
      <c r="K33" s="9">
        <v>568036</v>
      </c>
      <c r="L33" s="9">
        <v>33612</v>
      </c>
      <c r="M33" s="9">
        <v>19778</v>
      </c>
      <c r="N33" s="47">
        <v>5.3</v>
      </c>
      <c r="O33" s="47">
        <v>0</v>
      </c>
      <c r="P33" s="47">
        <v>5.3</v>
      </c>
      <c r="Q33" s="9">
        <f t="shared" si="140"/>
        <v>0</v>
      </c>
      <c r="R33" s="50"/>
      <c r="S33" s="50"/>
      <c r="T33" s="50"/>
      <c r="U33" s="50"/>
      <c r="V33" s="50"/>
      <c r="W33" s="50"/>
      <c r="X33" s="9">
        <f t="shared" si="141"/>
        <v>0</v>
      </c>
      <c r="Y33" s="9"/>
      <c r="Z33" s="9">
        <f>OON!DR33+OON!DS33</f>
        <v>0</v>
      </c>
      <c r="AA33" s="9"/>
      <c r="AB33" s="9">
        <f t="shared" si="142"/>
        <v>0</v>
      </c>
      <c r="AC33" s="9">
        <f t="shared" si="143"/>
        <v>0</v>
      </c>
      <c r="AD33" s="9">
        <f t="shared" si="144"/>
        <v>0</v>
      </c>
      <c r="AE33" s="9">
        <f t="shared" si="145"/>
        <v>0</v>
      </c>
      <c r="AF33" s="50"/>
      <c r="AG33" s="50"/>
      <c r="AH33" s="50"/>
      <c r="AI33" s="9">
        <f t="shared" si="146"/>
        <v>0</v>
      </c>
      <c r="AJ33" s="47">
        <f>OON!DV33</f>
        <v>0</v>
      </c>
      <c r="AK33" s="47">
        <f>OON!DW33</f>
        <v>0</v>
      </c>
      <c r="AL33" s="47"/>
      <c r="AM33" s="47"/>
      <c r="AN33" s="47"/>
      <c r="AO33" s="47"/>
      <c r="AP33" s="47"/>
      <c r="AQ33" s="47"/>
      <c r="AR33" s="47"/>
      <c r="AS33" s="47">
        <f t="shared" si="147"/>
        <v>0</v>
      </c>
      <c r="AT33" s="47">
        <f t="shared" si="148"/>
        <v>0</v>
      </c>
      <c r="AU33" s="47">
        <f t="shared" si="149"/>
        <v>0</v>
      </c>
      <c r="AV33" s="9">
        <f t="shared" si="150"/>
        <v>2302005</v>
      </c>
      <c r="AW33" s="9">
        <f t="shared" si="151"/>
        <v>1680579</v>
      </c>
      <c r="AX33" s="9">
        <f t="shared" si="152"/>
        <v>0</v>
      </c>
      <c r="AY33" s="9">
        <f t="shared" si="153"/>
        <v>568036</v>
      </c>
      <c r="AZ33" s="9">
        <f t="shared" si="154"/>
        <v>33612</v>
      </c>
      <c r="BA33" s="9">
        <f t="shared" si="155"/>
        <v>19778</v>
      </c>
      <c r="BB33" s="47">
        <f t="shared" si="156"/>
        <v>5.3</v>
      </c>
      <c r="BC33" s="47">
        <f t="shared" si="157"/>
        <v>0</v>
      </c>
      <c r="BD33" s="47">
        <f t="shared" si="158"/>
        <v>5.3</v>
      </c>
    </row>
    <row r="34" spans="1:57" x14ac:dyDescent="0.25">
      <c r="A34" s="30"/>
      <c r="B34" s="31"/>
      <c r="C34" s="32"/>
      <c r="D34" s="33" t="s">
        <v>154</v>
      </c>
      <c r="E34" s="31"/>
      <c r="F34" s="31"/>
      <c r="G34" s="32"/>
      <c r="H34" s="34">
        <v>33276157</v>
      </c>
      <c r="I34" s="34">
        <v>24231847</v>
      </c>
      <c r="J34" s="34">
        <v>35000</v>
      </c>
      <c r="K34" s="34">
        <v>8202195</v>
      </c>
      <c r="L34" s="34">
        <v>484637</v>
      </c>
      <c r="M34" s="34">
        <v>322478</v>
      </c>
      <c r="N34" s="48">
        <v>42.269999999999996</v>
      </c>
      <c r="O34" s="48">
        <v>29.27</v>
      </c>
      <c r="P34" s="48">
        <v>13</v>
      </c>
      <c r="Q34" s="51">
        <f t="shared" ref="Q34:BD34" si="159">SUM(Q31:Q33)</f>
        <v>0</v>
      </c>
      <c r="R34" s="51">
        <f t="shared" si="159"/>
        <v>0</v>
      </c>
      <c r="S34" s="51">
        <f t="shared" si="159"/>
        <v>0</v>
      </c>
      <c r="T34" s="51">
        <f t="shared" si="159"/>
        <v>0</v>
      </c>
      <c r="U34" s="51">
        <f t="shared" si="159"/>
        <v>0</v>
      </c>
      <c r="V34" s="51">
        <f t="shared" si="159"/>
        <v>0</v>
      </c>
      <c r="W34" s="51">
        <f t="shared" si="159"/>
        <v>0</v>
      </c>
      <c r="X34" s="51">
        <f t="shared" si="159"/>
        <v>0</v>
      </c>
      <c r="Y34" s="51">
        <f t="shared" si="159"/>
        <v>0</v>
      </c>
      <c r="Z34" s="51">
        <f t="shared" si="159"/>
        <v>0</v>
      </c>
      <c r="AA34" s="51">
        <f t="shared" si="159"/>
        <v>0</v>
      </c>
      <c r="AB34" s="51">
        <f t="shared" si="159"/>
        <v>0</v>
      </c>
      <c r="AC34" s="51">
        <f t="shared" si="159"/>
        <v>0</v>
      </c>
      <c r="AD34" s="51">
        <f t="shared" si="159"/>
        <v>0</v>
      </c>
      <c r="AE34" s="51">
        <f t="shared" si="159"/>
        <v>0</v>
      </c>
      <c r="AF34" s="51">
        <f t="shared" si="159"/>
        <v>0</v>
      </c>
      <c r="AG34" s="51">
        <f t="shared" si="159"/>
        <v>0</v>
      </c>
      <c r="AH34" s="51">
        <f t="shared" si="159"/>
        <v>0</v>
      </c>
      <c r="AI34" s="51">
        <f t="shared" si="159"/>
        <v>0</v>
      </c>
      <c r="AJ34" s="58">
        <f t="shared" si="159"/>
        <v>0</v>
      </c>
      <c r="AK34" s="58">
        <f t="shared" si="159"/>
        <v>0</v>
      </c>
      <c r="AL34" s="48">
        <f t="shared" si="159"/>
        <v>0</v>
      </c>
      <c r="AM34" s="48">
        <f t="shared" si="159"/>
        <v>0</v>
      </c>
      <c r="AN34" s="48">
        <f t="shared" si="159"/>
        <v>0</v>
      </c>
      <c r="AO34" s="48">
        <f t="shared" si="159"/>
        <v>0</v>
      </c>
      <c r="AP34" s="48">
        <f t="shared" si="159"/>
        <v>0</v>
      </c>
      <c r="AQ34" s="48">
        <f t="shared" si="159"/>
        <v>0</v>
      </c>
      <c r="AR34" s="48">
        <f t="shared" si="159"/>
        <v>0</v>
      </c>
      <c r="AS34" s="48">
        <f t="shared" si="159"/>
        <v>0</v>
      </c>
      <c r="AT34" s="48">
        <f t="shared" si="159"/>
        <v>0</v>
      </c>
      <c r="AU34" s="48">
        <f t="shared" si="159"/>
        <v>0</v>
      </c>
      <c r="AV34" s="34">
        <f t="shared" si="159"/>
        <v>33276157</v>
      </c>
      <c r="AW34" s="34">
        <f t="shared" si="159"/>
        <v>24231847</v>
      </c>
      <c r="AX34" s="34">
        <f t="shared" si="159"/>
        <v>35000</v>
      </c>
      <c r="AY34" s="34">
        <f t="shared" si="159"/>
        <v>8202195</v>
      </c>
      <c r="AZ34" s="34">
        <f t="shared" si="159"/>
        <v>484637</v>
      </c>
      <c r="BA34" s="34">
        <f t="shared" si="159"/>
        <v>322478</v>
      </c>
      <c r="BB34" s="48">
        <f t="shared" si="159"/>
        <v>42.269999999999996</v>
      </c>
      <c r="BC34" s="48">
        <f t="shared" si="159"/>
        <v>29.27</v>
      </c>
      <c r="BD34" s="48">
        <f t="shared" si="159"/>
        <v>13</v>
      </c>
      <c r="BE34" s="43">
        <f>AV34-H34</f>
        <v>0</v>
      </c>
    </row>
    <row r="35" spans="1:57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9">
        <v>50148363</v>
      </c>
      <c r="I35" s="9">
        <v>36026971</v>
      </c>
      <c r="J35" s="9">
        <v>632240</v>
      </c>
      <c r="K35" s="9">
        <v>12390813</v>
      </c>
      <c r="L35" s="9">
        <v>720539</v>
      </c>
      <c r="M35" s="9">
        <v>377800</v>
      </c>
      <c r="N35" s="47">
        <v>57.84</v>
      </c>
      <c r="O35" s="47">
        <v>49.07</v>
      </c>
      <c r="P35" s="47">
        <v>8.7700000000000014</v>
      </c>
      <c r="Q35" s="9">
        <f t="shared" ref="Q35:Q36" si="160">Z35*-1</f>
        <v>60000</v>
      </c>
      <c r="R35" s="29"/>
      <c r="S35" s="29"/>
      <c r="T35" s="29"/>
      <c r="U35" s="29"/>
      <c r="V35" s="29"/>
      <c r="W35" s="29"/>
      <c r="X35" s="9">
        <f t="shared" ref="X35:X36" si="161">SUM(Q35:W35)</f>
        <v>60000</v>
      </c>
      <c r="Y35" s="9"/>
      <c r="Z35" s="9">
        <f>OON!DR35+OON!DS35</f>
        <v>-60000</v>
      </c>
      <c r="AA35" s="9"/>
      <c r="AB35" s="9">
        <f t="shared" ref="AB35:AB36" si="162">SUM(Y35:AA35)</f>
        <v>-60000</v>
      </c>
      <c r="AC35" s="9">
        <f t="shared" ref="AC35:AC36" si="163">X35+AB35</f>
        <v>0</v>
      </c>
      <c r="AD35" s="9">
        <f t="shared" ref="AD35:AD36" si="164">ROUND((X35+Y35+Z35)*33.8%,0)</f>
        <v>0</v>
      </c>
      <c r="AE35" s="9">
        <f t="shared" ref="AE35:AE36" si="165">ROUND(X35*2%,0)</f>
        <v>1200</v>
      </c>
      <c r="AF35" s="29"/>
      <c r="AG35" s="29"/>
      <c r="AH35" s="29"/>
      <c r="AI35" s="9">
        <f t="shared" ref="AI35:AI36" si="166">AF35+AG35+AH35</f>
        <v>0</v>
      </c>
      <c r="AJ35" s="47">
        <f>OON!DV35</f>
        <v>0</v>
      </c>
      <c r="AK35" s="47">
        <f>OON!DW35</f>
        <v>0.22</v>
      </c>
      <c r="AL35" s="47"/>
      <c r="AM35" s="47"/>
      <c r="AN35" s="47"/>
      <c r="AO35" s="47"/>
      <c r="AP35" s="47"/>
      <c r="AQ35" s="47"/>
      <c r="AR35" s="47"/>
      <c r="AS35" s="47">
        <f t="shared" ref="AS35:AS36" si="167">AJ35+AL35+AM35+AP35+AR35+AN35</f>
        <v>0</v>
      </c>
      <c r="AT35" s="47">
        <f t="shared" ref="AT35:AT36" si="168">AK35+AQ35+AO35</f>
        <v>0.22</v>
      </c>
      <c r="AU35" s="47">
        <f t="shared" ref="AU35:AU36" si="169">AS35+AT35</f>
        <v>0.22</v>
      </c>
      <c r="AV35" s="9">
        <f t="shared" ref="AV35:AV36" si="170">AW35+AX35+AY35+AZ35+BA35</f>
        <v>50149563</v>
      </c>
      <c r="AW35" s="9">
        <f t="shared" ref="AW35:AW36" si="171">I35+X35</f>
        <v>36086971</v>
      </c>
      <c r="AX35" s="9">
        <f t="shared" ref="AX35:AX36" si="172">J35+AB35</f>
        <v>572240</v>
      </c>
      <c r="AY35" s="9">
        <f t="shared" ref="AY35:AY36" si="173">K35+AD35</f>
        <v>12390813</v>
      </c>
      <c r="AZ35" s="9">
        <f t="shared" ref="AZ35:AZ36" si="174">L35+AE35</f>
        <v>721739</v>
      </c>
      <c r="BA35" s="9">
        <f t="shared" ref="BA35:BA36" si="175">M35+AI35</f>
        <v>377800</v>
      </c>
      <c r="BB35" s="47">
        <f t="shared" ref="BB35:BB36" si="176">BC35+BD35</f>
        <v>58.06</v>
      </c>
      <c r="BC35" s="47">
        <f t="shared" ref="BC35:BC36" si="177">O35+AS35</f>
        <v>49.07</v>
      </c>
      <c r="BD35" s="47">
        <f t="shared" ref="BD35:BD36" si="178">P35+AT35</f>
        <v>8.990000000000002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9">
        <v>696986</v>
      </c>
      <c r="I36" s="9">
        <v>513245</v>
      </c>
      <c r="J36" s="9">
        <v>0</v>
      </c>
      <c r="K36" s="9">
        <v>173476</v>
      </c>
      <c r="L36" s="9">
        <v>10265</v>
      </c>
      <c r="M36" s="9">
        <v>0</v>
      </c>
      <c r="N36" s="47">
        <v>2</v>
      </c>
      <c r="O36" s="47">
        <v>2</v>
      </c>
      <c r="P36" s="47">
        <v>0</v>
      </c>
      <c r="Q36" s="9">
        <f t="shared" si="160"/>
        <v>0</v>
      </c>
      <c r="R36" s="50"/>
      <c r="S36" s="50"/>
      <c r="T36" s="50"/>
      <c r="U36" s="50"/>
      <c r="V36" s="50"/>
      <c r="W36" s="50"/>
      <c r="X36" s="9">
        <f t="shared" si="161"/>
        <v>0</v>
      </c>
      <c r="Y36" s="9"/>
      <c r="Z36" s="9">
        <f>OON!DR36+OON!DS36</f>
        <v>0</v>
      </c>
      <c r="AA36" s="9"/>
      <c r="AB36" s="9">
        <f t="shared" si="162"/>
        <v>0</v>
      </c>
      <c r="AC36" s="9">
        <f t="shared" si="163"/>
        <v>0</v>
      </c>
      <c r="AD36" s="9">
        <f t="shared" si="164"/>
        <v>0</v>
      </c>
      <c r="AE36" s="9">
        <f t="shared" si="165"/>
        <v>0</v>
      </c>
      <c r="AF36" s="50"/>
      <c r="AG36" s="50"/>
      <c r="AH36" s="50"/>
      <c r="AI36" s="9">
        <f t="shared" si="166"/>
        <v>0</v>
      </c>
      <c r="AJ36" s="47">
        <f>OON!DV36</f>
        <v>0</v>
      </c>
      <c r="AK36" s="47">
        <f>OON!DW36</f>
        <v>0</v>
      </c>
      <c r="AL36" s="47"/>
      <c r="AM36" s="47"/>
      <c r="AN36" s="47"/>
      <c r="AO36" s="47"/>
      <c r="AP36" s="47"/>
      <c r="AQ36" s="47"/>
      <c r="AR36" s="47"/>
      <c r="AS36" s="47">
        <f t="shared" si="167"/>
        <v>0</v>
      </c>
      <c r="AT36" s="47">
        <f t="shared" si="168"/>
        <v>0</v>
      </c>
      <c r="AU36" s="47">
        <f t="shared" si="169"/>
        <v>0</v>
      </c>
      <c r="AV36" s="9">
        <f t="shared" si="170"/>
        <v>696986</v>
      </c>
      <c r="AW36" s="9">
        <f t="shared" si="171"/>
        <v>513245</v>
      </c>
      <c r="AX36" s="9">
        <f t="shared" si="172"/>
        <v>0</v>
      </c>
      <c r="AY36" s="9">
        <f t="shared" si="173"/>
        <v>173476</v>
      </c>
      <c r="AZ36" s="9">
        <f t="shared" si="174"/>
        <v>10265</v>
      </c>
      <c r="BA36" s="9">
        <f t="shared" si="175"/>
        <v>0</v>
      </c>
      <c r="BB36" s="47">
        <f t="shared" si="176"/>
        <v>2</v>
      </c>
      <c r="BC36" s="47">
        <f t="shared" si="177"/>
        <v>2</v>
      </c>
      <c r="BD36" s="47">
        <f t="shared" si="178"/>
        <v>0</v>
      </c>
    </row>
    <row r="37" spans="1:57" x14ac:dyDescent="0.25">
      <c r="A37" s="30"/>
      <c r="B37" s="31"/>
      <c r="C37" s="32"/>
      <c r="D37" s="33" t="s">
        <v>155</v>
      </c>
      <c r="E37" s="35"/>
      <c r="F37" s="35"/>
      <c r="G37" s="35"/>
      <c r="H37" s="34">
        <v>50845349</v>
      </c>
      <c r="I37" s="34">
        <v>36540216</v>
      </c>
      <c r="J37" s="34">
        <v>632240</v>
      </c>
      <c r="K37" s="34">
        <v>12564289</v>
      </c>
      <c r="L37" s="34">
        <v>730804</v>
      </c>
      <c r="M37" s="34">
        <v>377800</v>
      </c>
      <c r="N37" s="48">
        <v>59.84</v>
      </c>
      <c r="O37" s="48">
        <v>51.07</v>
      </c>
      <c r="P37" s="48">
        <v>8.7700000000000014</v>
      </c>
      <c r="Q37" s="51">
        <f t="shared" ref="Q37:BD37" si="179">SUM(Q35:Q36)</f>
        <v>60000</v>
      </c>
      <c r="R37" s="51">
        <f t="shared" si="179"/>
        <v>0</v>
      </c>
      <c r="S37" s="51">
        <f t="shared" si="179"/>
        <v>0</v>
      </c>
      <c r="T37" s="51">
        <f t="shared" si="179"/>
        <v>0</v>
      </c>
      <c r="U37" s="51">
        <f t="shared" si="179"/>
        <v>0</v>
      </c>
      <c r="V37" s="51">
        <f t="shared" si="179"/>
        <v>0</v>
      </c>
      <c r="W37" s="51">
        <f t="shared" si="179"/>
        <v>0</v>
      </c>
      <c r="X37" s="51">
        <f t="shared" si="179"/>
        <v>60000</v>
      </c>
      <c r="Y37" s="51">
        <f t="shared" si="179"/>
        <v>0</v>
      </c>
      <c r="Z37" s="51">
        <f t="shared" si="179"/>
        <v>-60000</v>
      </c>
      <c r="AA37" s="51">
        <f t="shared" si="179"/>
        <v>0</v>
      </c>
      <c r="AB37" s="51">
        <f t="shared" si="179"/>
        <v>-60000</v>
      </c>
      <c r="AC37" s="51">
        <f t="shared" si="179"/>
        <v>0</v>
      </c>
      <c r="AD37" s="51">
        <f t="shared" si="179"/>
        <v>0</v>
      </c>
      <c r="AE37" s="51">
        <f t="shared" si="179"/>
        <v>1200</v>
      </c>
      <c r="AF37" s="51">
        <f t="shared" si="179"/>
        <v>0</v>
      </c>
      <c r="AG37" s="51">
        <f t="shared" si="179"/>
        <v>0</v>
      </c>
      <c r="AH37" s="51">
        <f t="shared" si="179"/>
        <v>0</v>
      </c>
      <c r="AI37" s="51">
        <f t="shared" si="179"/>
        <v>0</v>
      </c>
      <c r="AJ37" s="58">
        <f t="shared" si="179"/>
        <v>0</v>
      </c>
      <c r="AK37" s="58">
        <f t="shared" si="179"/>
        <v>0.22</v>
      </c>
      <c r="AL37" s="48">
        <f t="shared" si="179"/>
        <v>0</v>
      </c>
      <c r="AM37" s="48">
        <f t="shared" si="179"/>
        <v>0</v>
      </c>
      <c r="AN37" s="48">
        <f t="shared" si="179"/>
        <v>0</v>
      </c>
      <c r="AO37" s="48">
        <f t="shared" si="179"/>
        <v>0</v>
      </c>
      <c r="AP37" s="48">
        <f t="shared" si="179"/>
        <v>0</v>
      </c>
      <c r="AQ37" s="48">
        <f t="shared" si="179"/>
        <v>0</v>
      </c>
      <c r="AR37" s="48">
        <f t="shared" si="179"/>
        <v>0</v>
      </c>
      <c r="AS37" s="48">
        <f t="shared" si="179"/>
        <v>0</v>
      </c>
      <c r="AT37" s="48">
        <f t="shared" si="179"/>
        <v>0.22</v>
      </c>
      <c r="AU37" s="48">
        <f t="shared" si="179"/>
        <v>0.22</v>
      </c>
      <c r="AV37" s="34">
        <f t="shared" si="179"/>
        <v>50846549</v>
      </c>
      <c r="AW37" s="34">
        <f t="shared" si="179"/>
        <v>36600216</v>
      </c>
      <c r="AX37" s="34">
        <f t="shared" si="179"/>
        <v>572240</v>
      </c>
      <c r="AY37" s="34">
        <f t="shared" si="179"/>
        <v>12564289</v>
      </c>
      <c r="AZ37" s="34">
        <f t="shared" si="179"/>
        <v>732004</v>
      </c>
      <c r="BA37" s="34">
        <f t="shared" si="179"/>
        <v>377800</v>
      </c>
      <c r="BB37" s="48">
        <f t="shared" si="179"/>
        <v>60.06</v>
      </c>
      <c r="BC37" s="48">
        <f t="shared" si="179"/>
        <v>51.07</v>
      </c>
      <c r="BD37" s="48">
        <f t="shared" si="179"/>
        <v>8.990000000000002</v>
      </c>
      <c r="BE37" s="43">
        <f>AV37-H37</f>
        <v>1200</v>
      </c>
    </row>
    <row r="38" spans="1:57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9">
        <v>42021296</v>
      </c>
      <c r="I38" s="9">
        <v>30596688</v>
      </c>
      <c r="J38" s="9">
        <v>113000</v>
      </c>
      <c r="K38" s="9">
        <v>10379874</v>
      </c>
      <c r="L38" s="9">
        <v>611934</v>
      </c>
      <c r="M38" s="9">
        <v>319800</v>
      </c>
      <c r="N38" s="47">
        <v>52.34</v>
      </c>
      <c r="O38" s="47">
        <v>42.81</v>
      </c>
      <c r="P38" s="47">
        <v>9.5299999999999994</v>
      </c>
      <c r="Q38" s="9">
        <f t="shared" ref="Q38:Q40" si="180">Z38*-1</f>
        <v>0</v>
      </c>
      <c r="R38" s="29"/>
      <c r="S38" s="29"/>
      <c r="T38" s="29"/>
      <c r="U38" s="29"/>
      <c r="V38" s="29"/>
      <c r="W38" s="29"/>
      <c r="X38" s="9">
        <f t="shared" ref="X38:X40" si="181">SUM(Q38:W38)</f>
        <v>0</v>
      </c>
      <c r="Y38" s="9"/>
      <c r="Z38" s="9">
        <f>OON!DR38+OON!DS38</f>
        <v>0</v>
      </c>
      <c r="AA38" s="9"/>
      <c r="AB38" s="9">
        <f t="shared" ref="AB38:AB40" si="182">SUM(Y38:AA38)</f>
        <v>0</v>
      </c>
      <c r="AC38" s="9">
        <f t="shared" ref="AC38:AC40" si="183">X38+AB38</f>
        <v>0</v>
      </c>
      <c r="AD38" s="9">
        <f t="shared" ref="AD38:AD40" si="184">ROUND((X38+Y38+Z38)*33.8%,0)</f>
        <v>0</v>
      </c>
      <c r="AE38" s="9">
        <f t="shared" ref="AE38:AE40" si="185">ROUND(X38*2%,0)</f>
        <v>0</v>
      </c>
      <c r="AF38" s="29"/>
      <c r="AG38" s="29"/>
      <c r="AH38" s="29"/>
      <c r="AI38" s="9">
        <f t="shared" ref="AI38:AI40" si="186">AF38+AG38+AH38</f>
        <v>0</v>
      </c>
      <c r="AJ38" s="47">
        <f>OON!DV38</f>
        <v>0</v>
      </c>
      <c r="AK38" s="47">
        <f>OON!DW38</f>
        <v>0</v>
      </c>
      <c r="AL38" s="47"/>
      <c r="AM38" s="47"/>
      <c r="AN38" s="47"/>
      <c r="AO38" s="47"/>
      <c r="AP38" s="47"/>
      <c r="AQ38" s="47"/>
      <c r="AR38" s="47"/>
      <c r="AS38" s="47">
        <f t="shared" ref="AS38:AS40" si="187">AJ38+AL38+AM38+AP38+AR38+AN38</f>
        <v>0</v>
      </c>
      <c r="AT38" s="47">
        <f t="shared" ref="AT38:AT40" si="188">AK38+AQ38+AO38</f>
        <v>0</v>
      </c>
      <c r="AU38" s="47">
        <f t="shared" ref="AU38:AU40" si="189">AS38+AT38</f>
        <v>0</v>
      </c>
      <c r="AV38" s="9">
        <f t="shared" ref="AV38:AV40" si="190">AW38+AX38+AY38+AZ38+BA38</f>
        <v>42021296</v>
      </c>
      <c r="AW38" s="9">
        <f t="shared" ref="AW38:AW40" si="191">I38+X38</f>
        <v>30596688</v>
      </c>
      <c r="AX38" s="9">
        <f t="shared" ref="AX38:AX40" si="192">J38+AB38</f>
        <v>113000</v>
      </c>
      <c r="AY38" s="9">
        <f t="shared" ref="AY38:AY40" si="193">K38+AD38</f>
        <v>10379874</v>
      </c>
      <c r="AZ38" s="9">
        <f t="shared" ref="AZ38:AZ40" si="194">L38+AE38</f>
        <v>611934</v>
      </c>
      <c r="BA38" s="9">
        <f t="shared" ref="BA38:BA40" si="195">M38+AI38</f>
        <v>319800</v>
      </c>
      <c r="BB38" s="47">
        <f t="shared" ref="BB38:BB40" si="196">BC38+BD38</f>
        <v>52.34</v>
      </c>
      <c r="BC38" s="47">
        <f t="shared" ref="BC38:BC40" si="197">O38+AS38</f>
        <v>42.81</v>
      </c>
      <c r="BD38" s="47">
        <f t="shared" ref="BD38:BD40" si="198">P38+AT38</f>
        <v>9.5299999999999994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9">
        <v>418201</v>
      </c>
      <c r="I39" s="9">
        <v>307954</v>
      </c>
      <c r="J39" s="9">
        <v>0</v>
      </c>
      <c r="K39" s="9">
        <v>104088</v>
      </c>
      <c r="L39" s="9">
        <v>6159</v>
      </c>
      <c r="M39" s="9">
        <v>0</v>
      </c>
      <c r="N39" s="47">
        <v>0.89</v>
      </c>
      <c r="O39" s="47">
        <v>0.89</v>
      </c>
      <c r="P39" s="47">
        <v>0</v>
      </c>
      <c r="Q39" s="9">
        <f t="shared" si="180"/>
        <v>0</v>
      </c>
      <c r="R39" s="50"/>
      <c r="S39" s="50">
        <v>-59345</v>
      </c>
      <c r="T39" s="50"/>
      <c r="U39" s="50"/>
      <c r="V39" s="50"/>
      <c r="W39" s="50"/>
      <c r="X39" s="9">
        <f t="shared" si="181"/>
        <v>-59345</v>
      </c>
      <c r="Y39" s="9"/>
      <c r="Z39" s="9">
        <f>OON!DR39+OON!DS39</f>
        <v>0</v>
      </c>
      <c r="AA39" s="9"/>
      <c r="AB39" s="9">
        <f t="shared" si="182"/>
        <v>0</v>
      </c>
      <c r="AC39" s="9">
        <f t="shared" si="183"/>
        <v>-59345</v>
      </c>
      <c r="AD39" s="9">
        <f t="shared" si="184"/>
        <v>-20059</v>
      </c>
      <c r="AE39" s="9">
        <f t="shared" si="185"/>
        <v>-1187</v>
      </c>
      <c r="AF39" s="50"/>
      <c r="AG39" s="50"/>
      <c r="AH39" s="50"/>
      <c r="AI39" s="9">
        <f t="shared" si="186"/>
        <v>0</v>
      </c>
      <c r="AJ39" s="47">
        <f>OON!DV39</f>
        <v>0</v>
      </c>
      <c r="AK39" s="47">
        <f>OON!DW39</f>
        <v>0</v>
      </c>
      <c r="AL39" s="47"/>
      <c r="AM39" s="47">
        <v>-0.17</v>
      </c>
      <c r="AN39" s="47"/>
      <c r="AO39" s="47"/>
      <c r="AP39" s="47"/>
      <c r="AQ39" s="47"/>
      <c r="AR39" s="47"/>
      <c r="AS39" s="47">
        <f t="shared" si="187"/>
        <v>-0.17</v>
      </c>
      <c r="AT39" s="47">
        <f t="shared" si="188"/>
        <v>0</v>
      </c>
      <c r="AU39" s="47">
        <f t="shared" si="189"/>
        <v>-0.17</v>
      </c>
      <c r="AV39" s="9">
        <f t="shared" si="190"/>
        <v>337610</v>
      </c>
      <c r="AW39" s="9">
        <f t="shared" si="191"/>
        <v>248609</v>
      </c>
      <c r="AX39" s="9">
        <f t="shared" si="192"/>
        <v>0</v>
      </c>
      <c r="AY39" s="9">
        <f t="shared" si="193"/>
        <v>84029</v>
      </c>
      <c r="AZ39" s="9">
        <f t="shared" si="194"/>
        <v>4972</v>
      </c>
      <c r="BA39" s="9">
        <f t="shared" si="195"/>
        <v>0</v>
      </c>
      <c r="BB39" s="47">
        <f t="shared" si="196"/>
        <v>0.72</v>
      </c>
      <c r="BC39" s="47">
        <f t="shared" si="197"/>
        <v>0.72</v>
      </c>
      <c r="BD39" s="47">
        <f t="shared" si="19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9">
        <v>2617596</v>
      </c>
      <c r="I40" s="9">
        <v>1814218</v>
      </c>
      <c r="J40" s="9">
        <v>105000</v>
      </c>
      <c r="K40" s="9">
        <v>648696</v>
      </c>
      <c r="L40" s="9">
        <v>36284</v>
      </c>
      <c r="M40" s="9">
        <v>13398</v>
      </c>
      <c r="N40" s="47">
        <v>4.28</v>
      </c>
      <c r="O40" s="47">
        <v>3.12</v>
      </c>
      <c r="P40" s="47">
        <v>1.1599999999999999</v>
      </c>
      <c r="Q40" s="9">
        <f t="shared" si="180"/>
        <v>0</v>
      </c>
      <c r="R40" s="50"/>
      <c r="S40" s="50"/>
      <c r="T40" s="50"/>
      <c r="U40" s="50"/>
      <c r="V40" s="50"/>
      <c r="W40" s="50"/>
      <c r="X40" s="9">
        <f t="shared" si="181"/>
        <v>0</v>
      </c>
      <c r="Y40" s="9"/>
      <c r="Z40" s="9">
        <f>OON!DR40+OON!DS40</f>
        <v>0</v>
      </c>
      <c r="AA40" s="9"/>
      <c r="AB40" s="9">
        <f t="shared" si="182"/>
        <v>0</v>
      </c>
      <c r="AC40" s="9">
        <f t="shared" si="183"/>
        <v>0</v>
      </c>
      <c r="AD40" s="9">
        <f t="shared" si="184"/>
        <v>0</v>
      </c>
      <c r="AE40" s="9">
        <f t="shared" si="185"/>
        <v>0</v>
      </c>
      <c r="AF40" s="50"/>
      <c r="AG40" s="50"/>
      <c r="AH40" s="50"/>
      <c r="AI40" s="9">
        <f t="shared" si="186"/>
        <v>0</v>
      </c>
      <c r="AJ40" s="47">
        <f>OON!DV40</f>
        <v>0</v>
      </c>
      <c r="AK40" s="47">
        <f>OON!DW40</f>
        <v>0</v>
      </c>
      <c r="AL40" s="47"/>
      <c r="AM40" s="47"/>
      <c r="AN40" s="47"/>
      <c r="AO40" s="47"/>
      <c r="AP40" s="47"/>
      <c r="AQ40" s="47"/>
      <c r="AR40" s="47"/>
      <c r="AS40" s="47">
        <f t="shared" si="187"/>
        <v>0</v>
      </c>
      <c r="AT40" s="47">
        <f t="shared" si="188"/>
        <v>0</v>
      </c>
      <c r="AU40" s="47">
        <f t="shared" si="189"/>
        <v>0</v>
      </c>
      <c r="AV40" s="9">
        <f t="shared" si="190"/>
        <v>2617596</v>
      </c>
      <c r="AW40" s="9">
        <f t="shared" si="191"/>
        <v>1814218</v>
      </c>
      <c r="AX40" s="9">
        <f t="shared" si="192"/>
        <v>105000</v>
      </c>
      <c r="AY40" s="9">
        <f t="shared" si="193"/>
        <v>648696</v>
      </c>
      <c r="AZ40" s="9">
        <f t="shared" si="194"/>
        <v>36284</v>
      </c>
      <c r="BA40" s="9">
        <f t="shared" si="195"/>
        <v>13398</v>
      </c>
      <c r="BB40" s="47">
        <f t="shared" si="196"/>
        <v>4.28</v>
      </c>
      <c r="BC40" s="47">
        <f t="shared" si="197"/>
        <v>3.12</v>
      </c>
      <c r="BD40" s="47">
        <f t="shared" si="198"/>
        <v>1.1599999999999999</v>
      </c>
    </row>
    <row r="41" spans="1:57" x14ac:dyDescent="0.25">
      <c r="A41" s="30"/>
      <c r="B41" s="31"/>
      <c r="C41" s="32"/>
      <c r="D41" s="33" t="s">
        <v>156</v>
      </c>
      <c r="E41" s="31"/>
      <c r="F41" s="31"/>
      <c r="G41" s="32"/>
      <c r="H41" s="34">
        <v>45057093</v>
      </c>
      <c r="I41" s="34">
        <v>32718860</v>
      </c>
      <c r="J41" s="34">
        <v>218000</v>
      </c>
      <c r="K41" s="34">
        <v>11132658</v>
      </c>
      <c r="L41" s="34">
        <v>654377</v>
      </c>
      <c r="M41" s="34">
        <v>333198</v>
      </c>
      <c r="N41" s="48">
        <v>57.510000000000005</v>
      </c>
      <c r="O41" s="48">
        <v>46.82</v>
      </c>
      <c r="P41" s="48">
        <v>10.69</v>
      </c>
      <c r="Q41" s="51">
        <f t="shared" ref="Q41:BD41" si="199">SUM(Q38:Q40)</f>
        <v>0</v>
      </c>
      <c r="R41" s="51">
        <f t="shared" si="199"/>
        <v>0</v>
      </c>
      <c r="S41" s="51">
        <f t="shared" si="199"/>
        <v>-59345</v>
      </c>
      <c r="T41" s="51">
        <f t="shared" si="199"/>
        <v>0</v>
      </c>
      <c r="U41" s="51">
        <f t="shared" si="199"/>
        <v>0</v>
      </c>
      <c r="V41" s="51">
        <f t="shared" si="199"/>
        <v>0</v>
      </c>
      <c r="W41" s="51">
        <f t="shared" si="199"/>
        <v>0</v>
      </c>
      <c r="X41" s="51">
        <f t="shared" si="199"/>
        <v>-59345</v>
      </c>
      <c r="Y41" s="51">
        <f t="shared" si="199"/>
        <v>0</v>
      </c>
      <c r="Z41" s="51">
        <f t="shared" si="199"/>
        <v>0</v>
      </c>
      <c r="AA41" s="51">
        <f t="shared" si="199"/>
        <v>0</v>
      </c>
      <c r="AB41" s="51">
        <f t="shared" si="199"/>
        <v>0</v>
      </c>
      <c r="AC41" s="51">
        <f t="shared" si="199"/>
        <v>-59345</v>
      </c>
      <c r="AD41" s="51">
        <f t="shared" si="199"/>
        <v>-20059</v>
      </c>
      <c r="AE41" s="51">
        <f t="shared" si="199"/>
        <v>-1187</v>
      </c>
      <c r="AF41" s="51">
        <f t="shared" si="199"/>
        <v>0</v>
      </c>
      <c r="AG41" s="51">
        <f t="shared" si="199"/>
        <v>0</v>
      </c>
      <c r="AH41" s="51">
        <f t="shared" si="199"/>
        <v>0</v>
      </c>
      <c r="AI41" s="51">
        <f t="shared" si="199"/>
        <v>0</v>
      </c>
      <c r="AJ41" s="58">
        <f t="shared" si="199"/>
        <v>0</v>
      </c>
      <c r="AK41" s="58">
        <f t="shared" si="199"/>
        <v>0</v>
      </c>
      <c r="AL41" s="48">
        <f t="shared" si="199"/>
        <v>0</v>
      </c>
      <c r="AM41" s="48">
        <f t="shared" si="199"/>
        <v>-0.17</v>
      </c>
      <c r="AN41" s="48">
        <f t="shared" si="199"/>
        <v>0</v>
      </c>
      <c r="AO41" s="48">
        <f t="shared" si="199"/>
        <v>0</v>
      </c>
      <c r="AP41" s="48">
        <f t="shared" si="199"/>
        <v>0</v>
      </c>
      <c r="AQ41" s="48">
        <f t="shared" si="199"/>
        <v>0</v>
      </c>
      <c r="AR41" s="48">
        <f t="shared" si="199"/>
        <v>0</v>
      </c>
      <c r="AS41" s="48">
        <f t="shared" si="199"/>
        <v>-0.17</v>
      </c>
      <c r="AT41" s="48">
        <f t="shared" si="199"/>
        <v>0</v>
      </c>
      <c r="AU41" s="48">
        <f t="shared" si="199"/>
        <v>-0.17</v>
      </c>
      <c r="AV41" s="34">
        <f t="shared" si="199"/>
        <v>44976502</v>
      </c>
      <c r="AW41" s="34">
        <f t="shared" si="199"/>
        <v>32659515</v>
      </c>
      <c r="AX41" s="34">
        <f t="shared" si="199"/>
        <v>218000</v>
      </c>
      <c r="AY41" s="34">
        <f t="shared" si="199"/>
        <v>11112599</v>
      </c>
      <c r="AZ41" s="34">
        <f t="shared" si="199"/>
        <v>653190</v>
      </c>
      <c r="BA41" s="34">
        <f t="shared" si="199"/>
        <v>333198</v>
      </c>
      <c r="BB41" s="48">
        <f t="shared" si="199"/>
        <v>57.34</v>
      </c>
      <c r="BC41" s="48">
        <f t="shared" si="199"/>
        <v>46.65</v>
      </c>
      <c r="BD41" s="48">
        <f t="shared" si="199"/>
        <v>10.69</v>
      </c>
      <c r="BE41" s="43">
        <f>AV41-H41</f>
        <v>-80591</v>
      </c>
    </row>
    <row r="42" spans="1:57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9">
        <v>56213976</v>
      </c>
      <c r="I42" s="9">
        <v>40169100</v>
      </c>
      <c r="J42" s="9">
        <v>833960</v>
      </c>
      <c r="K42" s="9">
        <v>13859034</v>
      </c>
      <c r="L42" s="9">
        <v>803382</v>
      </c>
      <c r="M42" s="9">
        <v>548500</v>
      </c>
      <c r="N42" s="47">
        <v>65.03</v>
      </c>
      <c r="O42" s="47">
        <v>52.46</v>
      </c>
      <c r="P42" s="47">
        <v>12.569999999999999</v>
      </c>
      <c r="Q42" s="9">
        <f t="shared" ref="Q42:Q43" si="200">Z42*-1</f>
        <v>76660</v>
      </c>
      <c r="R42" s="29"/>
      <c r="S42" s="29"/>
      <c r="T42" s="29"/>
      <c r="U42" s="29"/>
      <c r="V42" s="29"/>
      <c r="W42" s="29"/>
      <c r="X42" s="9">
        <f t="shared" ref="X42:X43" si="201">SUM(Q42:W42)</f>
        <v>76660</v>
      </c>
      <c r="Y42" s="9"/>
      <c r="Z42" s="9">
        <f>OON!DR42+OON!DS42</f>
        <v>-76660</v>
      </c>
      <c r="AA42" s="9"/>
      <c r="AB42" s="9">
        <f t="shared" ref="AB42:AB43" si="202">SUM(Y42:AA42)</f>
        <v>-76660</v>
      </c>
      <c r="AC42" s="9">
        <f t="shared" ref="AC42:AC43" si="203">X42+AB42</f>
        <v>0</v>
      </c>
      <c r="AD42" s="9">
        <f t="shared" ref="AD42:AD43" si="204">ROUND((X42+Y42+Z42)*33.8%,0)</f>
        <v>0</v>
      </c>
      <c r="AE42" s="9">
        <f t="shared" ref="AE42:AE43" si="205">ROUND(X42*2%,0)</f>
        <v>1533</v>
      </c>
      <c r="AF42" s="29"/>
      <c r="AG42" s="29"/>
      <c r="AH42" s="29"/>
      <c r="AI42" s="9">
        <f t="shared" ref="AI42:AI43" si="206">AF42+AG42+AH42</f>
        <v>0</v>
      </c>
      <c r="AJ42" s="47">
        <f>OON!DV42</f>
        <v>0</v>
      </c>
      <c r="AK42" s="47">
        <f>OON!DW42</f>
        <v>0.09</v>
      </c>
      <c r="AL42" s="47"/>
      <c r="AM42" s="47"/>
      <c r="AN42" s="47"/>
      <c r="AO42" s="47"/>
      <c r="AP42" s="47"/>
      <c r="AQ42" s="47"/>
      <c r="AR42" s="47"/>
      <c r="AS42" s="47">
        <f t="shared" ref="AS42:AS43" si="207">AJ42+AL42+AM42+AP42+AR42+AN42</f>
        <v>0</v>
      </c>
      <c r="AT42" s="47">
        <f t="shared" ref="AT42:AT43" si="208">AK42+AQ42+AO42</f>
        <v>0.09</v>
      </c>
      <c r="AU42" s="47">
        <f t="shared" ref="AU42:AU43" si="209">AS42+AT42</f>
        <v>0.09</v>
      </c>
      <c r="AV42" s="9">
        <f t="shared" ref="AV42:AV43" si="210">AW42+AX42+AY42+AZ42+BA42</f>
        <v>56215509</v>
      </c>
      <c r="AW42" s="9">
        <f t="shared" ref="AW42:AW43" si="211">I42+X42</f>
        <v>40245760</v>
      </c>
      <c r="AX42" s="9">
        <f t="shared" ref="AX42:AX43" si="212">J42+AB42</f>
        <v>757300</v>
      </c>
      <c r="AY42" s="9">
        <f t="shared" ref="AY42:AY43" si="213">K42+AD42</f>
        <v>13859034</v>
      </c>
      <c r="AZ42" s="9">
        <f t="shared" ref="AZ42:AZ43" si="214">L42+AE42</f>
        <v>804915</v>
      </c>
      <c r="BA42" s="9">
        <f t="shared" ref="BA42:BA43" si="215">M42+AI42</f>
        <v>548500</v>
      </c>
      <c r="BB42" s="47">
        <f t="shared" ref="BB42:BB43" si="216">BC42+BD42</f>
        <v>65.12</v>
      </c>
      <c r="BC42" s="47">
        <f t="shared" ref="BC42:BC43" si="217">O42+AS42</f>
        <v>52.46</v>
      </c>
      <c r="BD42" s="47">
        <f t="shared" ref="BD42:BD43" si="218">P42+AT42</f>
        <v>12.659999999999998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47">
        <v>0</v>
      </c>
      <c r="O43" s="47">
        <v>0</v>
      </c>
      <c r="P43" s="47">
        <v>0</v>
      </c>
      <c r="Q43" s="9">
        <f t="shared" si="200"/>
        <v>0</v>
      </c>
      <c r="R43" s="50"/>
      <c r="S43" s="50"/>
      <c r="T43" s="50"/>
      <c r="U43" s="50"/>
      <c r="V43" s="50"/>
      <c r="W43" s="50"/>
      <c r="X43" s="9">
        <f t="shared" si="201"/>
        <v>0</v>
      </c>
      <c r="Y43" s="9"/>
      <c r="Z43" s="9">
        <f>OON!DR43+OON!DS43</f>
        <v>0</v>
      </c>
      <c r="AA43" s="9"/>
      <c r="AB43" s="9">
        <f t="shared" si="202"/>
        <v>0</v>
      </c>
      <c r="AC43" s="9">
        <f t="shared" si="203"/>
        <v>0</v>
      </c>
      <c r="AD43" s="9">
        <f t="shared" si="204"/>
        <v>0</v>
      </c>
      <c r="AE43" s="9">
        <f t="shared" si="205"/>
        <v>0</v>
      </c>
      <c r="AF43" s="50"/>
      <c r="AG43" s="50"/>
      <c r="AH43" s="50"/>
      <c r="AI43" s="9">
        <f t="shared" si="206"/>
        <v>0</v>
      </c>
      <c r="AJ43" s="47">
        <f>OON!DV43</f>
        <v>0</v>
      </c>
      <c r="AK43" s="47">
        <f>OON!DW43</f>
        <v>0</v>
      </c>
      <c r="AL43" s="47"/>
      <c r="AM43" s="47"/>
      <c r="AN43" s="47"/>
      <c r="AO43" s="47"/>
      <c r="AP43" s="47"/>
      <c r="AQ43" s="47"/>
      <c r="AR43" s="47"/>
      <c r="AS43" s="47">
        <f t="shared" si="207"/>
        <v>0</v>
      </c>
      <c r="AT43" s="47">
        <f t="shared" si="208"/>
        <v>0</v>
      </c>
      <c r="AU43" s="47">
        <f t="shared" si="209"/>
        <v>0</v>
      </c>
      <c r="AV43" s="9">
        <f t="shared" si="210"/>
        <v>0</v>
      </c>
      <c r="AW43" s="9">
        <f t="shared" si="211"/>
        <v>0</v>
      </c>
      <c r="AX43" s="9">
        <f t="shared" si="212"/>
        <v>0</v>
      </c>
      <c r="AY43" s="9">
        <f t="shared" si="213"/>
        <v>0</v>
      </c>
      <c r="AZ43" s="9">
        <f t="shared" si="214"/>
        <v>0</v>
      </c>
      <c r="BA43" s="9">
        <f t="shared" si="215"/>
        <v>0</v>
      </c>
      <c r="BB43" s="47">
        <f t="shared" si="216"/>
        <v>0</v>
      </c>
      <c r="BC43" s="47">
        <f t="shared" si="217"/>
        <v>0</v>
      </c>
      <c r="BD43" s="47">
        <f t="shared" si="218"/>
        <v>0</v>
      </c>
    </row>
    <row r="44" spans="1:57" x14ac:dyDescent="0.25">
      <c r="A44" s="30"/>
      <c r="B44" s="31"/>
      <c r="C44" s="32"/>
      <c r="D44" s="33" t="s">
        <v>157</v>
      </c>
      <c r="E44" s="35"/>
      <c r="F44" s="35"/>
      <c r="G44" s="35"/>
      <c r="H44" s="34">
        <v>56213976</v>
      </c>
      <c r="I44" s="34">
        <v>40169100</v>
      </c>
      <c r="J44" s="34">
        <v>833960</v>
      </c>
      <c r="K44" s="34">
        <v>13859034</v>
      </c>
      <c r="L44" s="34">
        <v>803382</v>
      </c>
      <c r="M44" s="34">
        <v>548500</v>
      </c>
      <c r="N44" s="48">
        <v>65.03</v>
      </c>
      <c r="O44" s="48">
        <v>52.46</v>
      </c>
      <c r="P44" s="48">
        <v>12.569999999999999</v>
      </c>
      <c r="Q44" s="51">
        <f t="shared" ref="Q44:BD44" si="219">SUM(Q42:Q43)</f>
        <v>76660</v>
      </c>
      <c r="R44" s="51">
        <f t="shared" si="219"/>
        <v>0</v>
      </c>
      <c r="S44" s="51">
        <f t="shared" si="219"/>
        <v>0</v>
      </c>
      <c r="T44" s="51">
        <f t="shared" si="219"/>
        <v>0</v>
      </c>
      <c r="U44" s="51">
        <f t="shared" si="219"/>
        <v>0</v>
      </c>
      <c r="V44" s="51">
        <f t="shared" si="219"/>
        <v>0</v>
      </c>
      <c r="W44" s="51">
        <f t="shared" si="219"/>
        <v>0</v>
      </c>
      <c r="X44" s="51">
        <f t="shared" si="219"/>
        <v>76660</v>
      </c>
      <c r="Y44" s="51">
        <f t="shared" si="219"/>
        <v>0</v>
      </c>
      <c r="Z44" s="51">
        <f t="shared" si="219"/>
        <v>-76660</v>
      </c>
      <c r="AA44" s="51">
        <f t="shared" si="219"/>
        <v>0</v>
      </c>
      <c r="AB44" s="51">
        <f t="shared" si="219"/>
        <v>-76660</v>
      </c>
      <c r="AC44" s="51">
        <f t="shared" si="219"/>
        <v>0</v>
      </c>
      <c r="AD44" s="51">
        <f t="shared" si="219"/>
        <v>0</v>
      </c>
      <c r="AE44" s="51">
        <f t="shared" si="219"/>
        <v>1533</v>
      </c>
      <c r="AF44" s="51">
        <f t="shared" si="219"/>
        <v>0</v>
      </c>
      <c r="AG44" s="51">
        <f t="shared" si="219"/>
        <v>0</v>
      </c>
      <c r="AH44" s="51">
        <f t="shared" si="219"/>
        <v>0</v>
      </c>
      <c r="AI44" s="51">
        <f t="shared" si="219"/>
        <v>0</v>
      </c>
      <c r="AJ44" s="58">
        <f t="shared" si="219"/>
        <v>0</v>
      </c>
      <c r="AK44" s="58">
        <f t="shared" si="219"/>
        <v>0.09</v>
      </c>
      <c r="AL44" s="48">
        <f t="shared" si="219"/>
        <v>0</v>
      </c>
      <c r="AM44" s="48">
        <f t="shared" si="219"/>
        <v>0</v>
      </c>
      <c r="AN44" s="48">
        <f t="shared" si="219"/>
        <v>0</v>
      </c>
      <c r="AO44" s="48">
        <f t="shared" si="219"/>
        <v>0</v>
      </c>
      <c r="AP44" s="48">
        <f t="shared" si="219"/>
        <v>0</v>
      </c>
      <c r="AQ44" s="48">
        <f t="shared" si="219"/>
        <v>0</v>
      </c>
      <c r="AR44" s="48">
        <f t="shared" si="219"/>
        <v>0</v>
      </c>
      <c r="AS44" s="48">
        <f t="shared" si="219"/>
        <v>0</v>
      </c>
      <c r="AT44" s="48">
        <f t="shared" si="219"/>
        <v>0.09</v>
      </c>
      <c r="AU44" s="48">
        <f t="shared" si="219"/>
        <v>0.09</v>
      </c>
      <c r="AV44" s="34">
        <f t="shared" si="219"/>
        <v>56215509</v>
      </c>
      <c r="AW44" s="34">
        <f t="shared" si="219"/>
        <v>40245760</v>
      </c>
      <c r="AX44" s="34">
        <f t="shared" si="219"/>
        <v>757300</v>
      </c>
      <c r="AY44" s="34">
        <f t="shared" si="219"/>
        <v>13859034</v>
      </c>
      <c r="AZ44" s="34">
        <f t="shared" si="219"/>
        <v>804915</v>
      </c>
      <c r="BA44" s="34">
        <f t="shared" si="219"/>
        <v>548500</v>
      </c>
      <c r="BB44" s="48">
        <f t="shared" si="219"/>
        <v>65.12</v>
      </c>
      <c r="BC44" s="48">
        <f t="shared" si="219"/>
        <v>52.46</v>
      </c>
      <c r="BD44" s="48">
        <f t="shared" si="219"/>
        <v>12.659999999999998</v>
      </c>
      <c r="BE44" s="43">
        <f>AV44-H44</f>
        <v>1533</v>
      </c>
    </row>
    <row r="45" spans="1:57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9">
        <v>37323207</v>
      </c>
      <c r="I45" s="9">
        <v>27160978</v>
      </c>
      <c r="J45" s="9">
        <v>0</v>
      </c>
      <c r="K45" s="9">
        <v>9180410</v>
      </c>
      <c r="L45" s="9">
        <v>543219</v>
      </c>
      <c r="M45" s="9">
        <v>438600</v>
      </c>
      <c r="N45" s="47">
        <v>43.730000000000004</v>
      </c>
      <c r="O45" s="47">
        <v>33.42</v>
      </c>
      <c r="P45" s="47">
        <v>10.31</v>
      </c>
      <c r="Q45" s="9">
        <f t="shared" ref="Q45:Q46" si="220">Z45*-1</f>
        <v>0</v>
      </c>
      <c r="R45" s="29"/>
      <c r="S45" s="29"/>
      <c r="T45" s="29"/>
      <c r="U45" s="29"/>
      <c r="V45" s="29"/>
      <c r="W45" s="29"/>
      <c r="X45" s="9">
        <f t="shared" ref="X45:X46" si="221">SUM(Q45:W45)</f>
        <v>0</v>
      </c>
      <c r="Y45" s="9"/>
      <c r="Z45" s="9">
        <f>OON!DR45+OON!DS45</f>
        <v>0</v>
      </c>
      <c r="AA45" s="9"/>
      <c r="AB45" s="9">
        <f t="shared" ref="AB45:AB46" si="222">SUM(Y45:AA45)</f>
        <v>0</v>
      </c>
      <c r="AC45" s="9">
        <f t="shared" ref="AC45:AC46" si="223">X45+AB45</f>
        <v>0</v>
      </c>
      <c r="AD45" s="9">
        <f t="shared" ref="AD45:AD46" si="224">ROUND((X45+Y45+Z45)*33.8%,0)</f>
        <v>0</v>
      </c>
      <c r="AE45" s="9">
        <f t="shared" ref="AE45:AE46" si="225">ROUND(X45*2%,0)</f>
        <v>0</v>
      </c>
      <c r="AF45" s="29"/>
      <c r="AG45" s="29"/>
      <c r="AH45" s="29"/>
      <c r="AI45" s="9">
        <f t="shared" ref="AI45:AI46" si="226">AF45+AG45+AH45</f>
        <v>0</v>
      </c>
      <c r="AJ45" s="47">
        <f>OON!DV45</f>
        <v>0</v>
      </c>
      <c r="AK45" s="47">
        <f>OON!DW45</f>
        <v>0</v>
      </c>
      <c r="AL45" s="47"/>
      <c r="AM45" s="47"/>
      <c r="AN45" s="47"/>
      <c r="AO45" s="47"/>
      <c r="AP45" s="47"/>
      <c r="AQ45" s="47"/>
      <c r="AR45" s="47"/>
      <c r="AS45" s="47">
        <f t="shared" ref="AS45:AS46" si="227">AJ45+AL45+AM45+AP45+AR45+AN45</f>
        <v>0</v>
      </c>
      <c r="AT45" s="47">
        <f t="shared" ref="AT45:AT46" si="228">AK45+AQ45+AO45</f>
        <v>0</v>
      </c>
      <c r="AU45" s="47">
        <f t="shared" ref="AU45:AU46" si="229">AS45+AT45</f>
        <v>0</v>
      </c>
      <c r="AV45" s="9">
        <f t="shared" ref="AV45:AV46" si="230">AW45+AX45+AY45+AZ45+BA45</f>
        <v>37323207</v>
      </c>
      <c r="AW45" s="9">
        <f t="shared" ref="AW45:AW46" si="231">I45+X45</f>
        <v>27160978</v>
      </c>
      <c r="AX45" s="9">
        <f t="shared" ref="AX45:AX46" si="232">J45+AB45</f>
        <v>0</v>
      </c>
      <c r="AY45" s="9">
        <f t="shared" ref="AY45:AY46" si="233">K45+AD45</f>
        <v>9180410</v>
      </c>
      <c r="AZ45" s="9">
        <f t="shared" ref="AZ45:AZ46" si="234">L45+AE45</f>
        <v>543219</v>
      </c>
      <c r="BA45" s="9">
        <f t="shared" ref="BA45:BA46" si="235">M45+AI45</f>
        <v>438600</v>
      </c>
      <c r="BB45" s="47">
        <f t="shared" ref="BB45:BB46" si="236">BC45+BD45</f>
        <v>43.730000000000004</v>
      </c>
      <c r="BC45" s="47">
        <f t="shared" ref="BC45:BC46" si="237">O45+AS45</f>
        <v>33.42</v>
      </c>
      <c r="BD45" s="47">
        <f t="shared" ref="BD45:BD46" si="238">P45+AT45</f>
        <v>10.31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47">
        <v>0</v>
      </c>
      <c r="O46" s="47">
        <v>0</v>
      </c>
      <c r="P46" s="47">
        <v>0</v>
      </c>
      <c r="Q46" s="9">
        <f t="shared" si="220"/>
        <v>0</v>
      </c>
      <c r="R46" s="50"/>
      <c r="S46" s="50"/>
      <c r="T46" s="50"/>
      <c r="U46" s="50"/>
      <c r="V46" s="50"/>
      <c r="W46" s="50"/>
      <c r="X46" s="9">
        <f t="shared" si="221"/>
        <v>0</v>
      </c>
      <c r="Y46" s="9"/>
      <c r="Z46" s="9">
        <f>OON!DR46+OON!DS46</f>
        <v>0</v>
      </c>
      <c r="AA46" s="9"/>
      <c r="AB46" s="9">
        <f t="shared" si="222"/>
        <v>0</v>
      </c>
      <c r="AC46" s="9">
        <f t="shared" si="223"/>
        <v>0</v>
      </c>
      <c r="AD46" s="9">
        <f t="shared" si="224"/>
        <v>0</v>
      </c>
      <c r="AE46" s="9">
        <f t="shared" si="225"/>
        <v>0</v>
      </c>
      <c r="AF46" s="50"/>
      <c r="AG46" s="50"/>
      <c r="AH46" s="50"/>
      <c r="AI46" s="9">
        <f t="shared" si="226"/>
        <v>0</v>
      </c>
      <c r="AJ46" s="47">
        <f>OON!DV46</f>
        <v>0</v>
      </c>
      <c r="AK46" s="47">
        <f>OON!DW46</f>
        <v>0</v>
      </c>
      <c r="AL46" s="47"/>
      <c r="AM46" s="47"/>
      <c r="AN46" s="47"/>
      <c r="AO46" s="47"/>
      <c r="AP46" s="47"/>
      <c r="AQ46" s="47"/>
      <c r="AR46" s="47"/>
      <c r="AS46" s="47">
        <f t="shared" si="227"/>
        <v>0</v>
      </c>
      <c r="AT46" s="47">
        <f t="shared" si="228"/>
        <v>0</v>
      </c>
      <c r="AU46" s="47">
        <f t="shared" si="229"/>
        <v>0</v>
      </c>
      <c r="AV46" s="9">
        <f t="shared" si="230"/>
        <v>0</v>
      </c>
      <c r="AW46" s="9">
        <f t="shared" si="231"/>
        <v>0</v>
      </c>
      <c r="AX46" s="9">
        <f t="shared" si="232"/>
        <v>0</v>
      </c>
      <c r="AY46" s="9">
        <f t="shared" si="233"/>
        <v>0</v>
      </c>
      <c r="AZ46" s="9">
        <f t="shared" si="234"/>
        <v>0</v>
      </c>
      <c r="BA46" s="9">
        <f t="shared" si="235"/>
        <v>0</v>
      </c>
      <c r="BB46" s="47">
        <f t="shared" si="236"/>
        <v>0</v>
      </c>
      <c r="BC46" s="47">
        <f t="shared" si="237"/>
        <v>0</v>
      </c>
      <c r="BD46" s="47">
        <f t="shared" si="238"/>
        <v>0</v>
      </c>
    </row>
    <row r="47" spans="1:57" x14ac:dyDescent="0.25">
      <c r="A47" s="30"/>
      <c r="B47" s="31"/>
      <c r="C47" s="32"/>
      <c r="D47" s="33" t="s">
        <v>158</v>
      </c>
      <c r="E47" s="35"/>
      <c r="F47" s="35"/>
      <c r="G47" s="35"/>
      <c r="H47" s="34">
        <v>37323207</v>
      </c>
      <c r="I47" s="34">
        <v>27160978</v>
      </c>
      <c r="J47" s="34">
        <v>0</v>
      </c>
      <c r="K47" s="34">
        <v>9180410</v>
      </c>
      <c r="L47" s="34">
        <v>543219</v>
      </c>
      <c r="M47" s="34">
        <v>438600</v>
      </c>
      <c r="N47" s="48">
        <v>43.730000000000004</v>
      </c>
      <c r="O47" s="48">
        <v>33.42</v>
      </c>
      <c r="P47" s="48">
        <v>10.31</v>
      </c>
      <c r="Q47" s="51">
        <f t="shared" ref="Q47:BD47" si="239">SUM(Q45:Q46)</f>
        <v>0</v>
      </c>
      <c r="R47" s="51">
        <f t="shared" si="239"/>
        <v>0</v>
      </c>
      <c r="S47" s="51">
        <f t="shared" si="239"/>
        <v>0</v>
      </c>
      <c r="T47" s="51">
        <f t="shared" si="239"/>
        <v>0</v>
      </c>
      <c r="U47" s="51">
        <f t="shared" si="239"/>
        <v>0</v>
      </c>
      <c r="V47" s="51">
        <f t="shared" si="239"/>
        <v>0</v>
      </c>
      <c r="W47" s="51">
        <f t="shared" si="239"/>
        <v>0</v>
      </c>
      <c r="X47" s="51">
        <f t="shared" si="239"/>
        <v>0</v>
      </c>
      <c r="Y47" s="51">
        <f t="shared" si="239"/>
        <v>0</v>
      </c>
      <c r="Z47" s="51">
        <f t="shared" si="239"/>
        <v>0</v>
      </c>
      <c r="AA47" s="51">
        <f t="shared" si="239"/>
        <v>0</v>
      </c>
      <c r="AB47" s="51">
        <f t="shared" si="239"/>
        <v>0</v>
      </c>
      <c r="AC47" s="51">
        <f t="shared" si="239"/>
        <v>0</v>
      </c>
      <c r="AD47" s="51">
        <f t="shared" si="239"/>
        <v>0</v>
      </c>
      <c r="AE47" s="51">
        <f t="shared" si="239"/>
        <v>0</v>
      </c>
      <c r="AF47" s="51">
        <f t="shared" si="239"/>
        <v>0</v>
      </c>
      <c r="AG47" s="51">
        <f t="shared" si="239"/>
        <v>0</v>
      </c>
      <c r="AH47" s="51">
        <f t="shared" si="239"/>
        <v>0</v>
      </c>
      <c r="AI47" s="51">
        <f t="shared" si="239"/>
        <v>0</v>
      </c>
      <c r="AJ47" s="58">
        <f t="shared" si="239"/>
        <v>0</v>
      </c>
      <c r="AK47" s="58">
        <f t="shared" si="239"/>
        <v>0</v>
      </c>
      <c r="AL47" s="48">
        <f t="shared" si="239"/>
        <v>0</v>
      </c>
      <c r="AM47" s="48">
        <f t="shared" si="239"/>
        <v>0</v>
      </c>
      <c r="AN47" s="48">
        <f t="shared" si="239"/>
        <v>0</v>
      </c>
      <c r="AO47" s="48">
        <f t="shared" si="239"/>
        <v>0</v>
      </c>
      <c r="AP47" s="48">
        <f t="shared" si="239"/>
        <v>0</v>
      </c>
      <c r="AQ47" s="48">
        <f t="shared" si="239"/>
        <v>0</v>
      </c>
      <c r="AR47" s="48">
        <f t="shared" si="239"/>
        <v>0</v>
      </c>
      <c r="AS47" s="48">
        <f t="shared" si="239"/>
        <v>0</v>
      </c>
      <c r="AT47" s="48">
        <f t="shared" si="239"/>
        <v>0</v>
      </c>
      <c r="AU47" s="48">
        <f t="shared" si="239"/>
        <v>0</v>
      </c>
      <c r="AV47" s="34">
        <f t="shared" si="239"/>
        <v>37323207</v>
      </c>
      <c r="AW47" s="34">
        <f t="shared" si="239"/>
        <v>27160978</v>
      </c>
      <c r="AX47" s="34">
        <f t="shared" si="239"/>
        <v>0</v>
      </c>
      <c r="AY47" s="34">
        <f t="shared" si="239"/>
        <v>9180410</v>
      </c>
      <c r="AZ47" s="34">
        <f t="shared" si="239"/>
        <v>543219</v>
      </c>
      <c r="BA47" s="34">
        <f t="shared" si="239"/>
        <v>438600</v>
      </c>
      <c r="BB47" s="48">
        <f t="shared" si="239"/>
        <v>43.730000000000004</v>
      </c>
      <c r="BC47" s="48">
        <f t="shared" si="239"/>
        <v>33.42</v>
      </c>
      <c r="BD47" s="48">
        <f t="shared" si="239"/>
        <v>10.31</v>
      </c>
      <c r="BE47" s="43">
        <f>AV47-H47</f>
        <v>0</v>
      </c>
    </row>
    <row r="48" spans="1:57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9">
        <v>33094807</v>
      </c>
      <c r="I48" s="9">
        <v>23481097</v>
      </c>
      <c r="J48" s="9">
        <v>690790</v>
      </c>
      <c r="K48" s="9">
        <v>8170098</v>
      </c>
      <c r="L48" s="9">
        <v>469622</v>
      </c>
      <c r="M48" s="9">
        <v>283200</v>
      </c>
      <c r="N48" s="47">
        <v>37.61</v>
      </c>
      <c r="O48" s="47">
        <v>29.830000000000002</v>
      </c>
      <c r="P48" s="47">
        <v>7.7799999999999994</v>
      </c>
      <c r="Q48" s="9">
        <f t="shared" ref="Q48:Q50" si="240">Z48*-1</f>
        <v>0</v>
      </c>
      <c r="R48" s="29"/>
      <c r="S48" s="29"/>
      <c r="T48" s="29"/>
      <c r="U48" s="29"/>
      <c r="V48" s="29"/>
      <c r="W48" s="29"/>
      <c r="X48" s="9">
        <f t="shared" ref="X48:X50" si="241">SUM(Q48:W48)</f>
        <v>0</v>
      </c>
      <c r="Y48" s="9"/>
      <c r="Z48" s="9">
        <f>OON!DR48+OON!DS48</f>
        <v>0</v>
      </c>
      <c r="AA48" s="9"/>
      <c r="AB48" s="9">
        <f t="shared" ref="AB48:AB50" si="242">SUM(Y48:AA48)</f>
        <v>0</v>
      </c>
      <c r="AC48" s="9">
        <f t="shared" ref="AC48:AC50" si="243">X48+AB48</f>
        <v>0</v>
      </c>
      <c r="AD48" s="9">
        <f t="shared" ref="AD48:AD50" si="244">ROUND((X48+Y48+Z48)*33.8%,0)</f>
        <v>0</v>
      </c>
      <c r="AE48" s="9">
        <f t="shared" ref="AE48:AE50" si="245">ROUND(X48*2%,0)</f>
        <v>0</v>
      </c>
      <c r="AF48" s="29"/>
      <c r="AG48" s="29"/>
      <c r="AH48" s="29"/>
      <c r="AI48" s="9">
        <f t="shared" ref="AI48:AI50" si="246">AF48+AG48+AH48</f>
        <v>0</v>
      </c>
      <c r="AJ48" s="47">
        <f>OON!DV48</f>
        <v>0</v>
      </c>
      <c r="AK48" s="47">
        <f>OON!DW48</f>
        <v>0</v>
      </c>
      <c r="AL48" s="47"/>
      <c r="AM48" s="47"/>
      <c r="AN48" s="47"/>
      <c r="AO48" s="47"/>
      <c r="AP48" s="47"/>
      <c r="AQ48" s="47"/>
      <c r="AR48" s="47"/>
      <c r="AS48" s="47">
        <f t="shared" ref="AS48:AS50" si="247">AJ48+AL48+AM48+AP48+AR48+AN48</f>
        <v>0</v>
      </c>
      <c r="AT48" s="47">
        <f t="shared" ref="AT48:AT50" si="248">AK48+AQ48+AO48</f>
        <v>0</v>
      </c>
      <c r="AU48" s="47">
        <f t="shared" ref="AU48:AU50" si="249">AS48+AT48</f>
        <v>0</v>
      </c>
      <c r="AV48" s="9">
        <f t="shared" ref="AV48:AV50" si="250">AW48+AX48+AY48+AZ48+BA48</f>
        <v>33094807</v>
      </c>
      <c r="AW48" s="9">
        <f t="shared" ref="AW48:AW50" si="251">I48+X48</f>
        <v>23481097</v>
      </c>
      <c r="AX48" s="9">
        <f t="shared" ref="AX48:AX50" si="252">J48+AB48</f>
        <v>690790</v>
      </c>
      <c r="AY48" s="9">
        <f t="shared" ref="AY48:AY50" si="253">K48+AD48</f>
        <v>8170098</v>
      </c>
      <c r="AZ48" s="9">
        <f t="shared" ref="AZ48:AZ50" si="254">L48+AE48</f>
        <v>469622</v>
      </c>
      <c r="BA48" s="9">
        <f t="shared" ref="BA48:BA50" si="255">M48+AI48</f>
        <v>283200</v>
      </c>
      <c r="BB48" s="47">
        <f t="shared" ref="BB48:BB50" si="256">BC48+BD48</f>
        <v>37.61</v>
      </c>
      <c r="BC48" s="47">
        <f t="shared" ref="BC48:BC50" si="257">O48+AS48</f>
        <v>29.830000000000002</v>
      </c>
      <c r="BD48" s="47">
        <f t="shared" ref="BD48:BD50" si="258">P48+AT48</f>
        <v>7.7799999999999994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9">
        <v>2500</v>
      </c>
      <c r="I49" s="9">
        <v>0</v>
      </c>
      <c r="J49" s="9">
        <v>0</v>
      </c>
      <c r="K49" s="9">
        <v>0</v>
      </c>
      <c r="L49" s="9">
        <v>0</v>
      </c>
      <c r="M49" s="9">
        <v>2500</v>
      </c>
      <c r="N49" s="47">
        <v>0</v>
      </c>
      <c r="O49" s="47">
        <v>0</v>
      </c>
      <c r="P49" s="47">
        <v>0</v>
      </c>
      <c r="Q49" s="9">
        <f t="shared" si="240"/>
        <v>0</v>
      </c>
      <c r="R49" s="50"/>
      <c r="S49" s="50"/>
      <c r="T49" s="50"/>
      <c r="U49" s="50"/>
      <c r="V49" s="50"/>
      <c r="W49" s="50"/>
      <c r="X49" s="9">
        <f t="shared" si="241"/>
        <v>0</v>
      </c>
      <c r="Y49" s="9"/>
      <c r="Z49" s="9">
        <f>OON!DR49+OON!DS49</f>
        <v>0</v>
      </c>
      <c r="AA49" s="9"/>
      <c r="AB49" s="9">
        <f t="shared" si="242"/>
        <v>0</v>
      </c>
      <c r="AC49" s="9">
        <f t="shared" si="243"/>
        <v>0</v>
      </c>
      <c r="AD49" s="9">
        <f t="shared" si="244"/>
        <v>0</v>
      </c>
      <c r="AE49" s="9">
        <f t="shared" si="245"/>
        <v>0</v>
      </c>
      <c r="AF49" s="50"/>
      <c r="AG49" s="50"/>
      <c r="AH49" s="50"/>
      <c r="AI49" s="9">
        <f t="shared" si="246"/>
        <v>0</v>
      </c>
      <c r="AJ49" s="47">
        <f>OON!DV49</f>
        <v>0</v>
      </c>
      <c r="AK49" s="47">
        <f>OON!DW49</f>
        <v>0</v>
      </c>
      <c r="AL49" s="47"/>
      <c r="AM49" s="47"/>
      <c r="AN49" s="47"/>
      <c r="AO49" s="47"/>
      <c r="AP49" s="47"/>
      <c r="AQ49" s="47"/>
      <c r="AR49" s="47"/>
      <c r="AS49" s="47">
        <f t="shared" si="247"/>
        <v>0</v>
      </c>
      <c r="AT49" s="47">
        <f t="shared" si="248"/>
        <v>0</v>
      </c>
      <c r="AU49" s="47">
        <f t="shared" si="249"/>
        <v>0</v>
      </c>
      <c r="AV49" s="9">
        <f t="shared" si="250"/>
        <v>2500</v>
      </c>
      <c r="AW49" s="9">
        <f t="shared" si="251"/>
        <v>0</v>
      </c>
      <c r="AX49" s="9">
        <f t="shared" si="252"/>
        <v>0</v>
      </c>
      <c r="AY49" s="9">
        <f t="shared" si="253"/>
        <v>0</v>
      </c>
      <c r="AZ49" s="9">
        <f t="shared" si="254"/>
        <v>0</v>
      </c>
      <c r="BA49" s="9">
        <f t="shared" si="255"/>
        <v>2500</v>
      </c>
      <c r="BB49" s="47">
        <f t="shared" si="256"/>
        <v>0</v>
      </c>
      <c r="BC49" s="47">
        <f t="shared" si="257"/>
        <v>0</v>
      </c>
      <c r="BD49" s="47">
        <f t="shared" si="258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3106968</v>
      </c>
      <c r="I50" s="9">
        <v>2195205</v>
      </c>
      <c r="J50" s="9">
        <v>60000</v>
      </c>
      <c r="K50" s="9">
        <v>762259</v>
      </c>
      <c r="L50" s="9">
        <v>43904</v>
      </c>
      <c r="M50" s="9">
        <v>45600</v>
      </c>
      <c r="N50" s="47">
        <v>3.62</v>
      </c>
      <c r="O50" s="47">
        <v>3.38</v>
      </c>
      <c r="P50" s="47">
        <v>0.24000000000000002</v>
      </c>
      <c r="Q50" s="9">
        <f t="shared" si="240"/>
        <v>0</v>
      </c>
      <c r="R50" s="9"/>
      <c r="S50" s="9"/>
      <c r="T50" s="9"/>
      <c r="U50" s="9"/>
      <c r="V50" s="9">
        <v>65942</v>
      </c>
      <c r="W50" s="9"/>
      <c r="X50" s="9">
        <f t="shared" si="241"/>
        <v>65942</v>
      </c>
      <c r="Y50" s="9"/>
      <c r="Z50" s="9">
        <f>OON!DR50+OON!DS50</f>
        <v>0</v>
      </c>
      <c r="AA50" s="9"/>
      <c r="AB50" s="9">
        <f t="shared" si="242"/>
        <v>0</v>
      </c>
      <c r="AC50" s="9">
        <f t="shared" si="243"/>
        <v>65942</v>
      </c>
      <c r="AD50" s="9">
        <f t="shared" si="244"/>
        <v>22288</v>
      </c>
      <c r="AE50" s="9">
        <f t="shared" si="245"/>
        <v>1319</v>
      </c>
      <c r="AF50" s="9"/>
      <c r="AG50" s="9"/>
      <c r="AH50" s="9">
        <v>1333</v>
      </c>
      <c r="AI50" s="9">
        <f t="shared" si="246"/>
        <v>1333</v>
      </c>
      <c r="AJ50" s="47">
        <f>OON!DV50</f>
        <v>0</v>
      </c>
      <c r="AK50" s="47">
        <f>OON!DW50</f>
        <v>0</v>
      </c>
      <c r="AL50" s="47"/>
      <c r="AM50" s="47"/>
      <c r="AN50" s="47"/>
      <c r="AO50" s="47"/>
      <c r="AP50" s="47">
        <v>0.1</v>
      </c>
      <c r="AQ50" s="47">
        <v>0.01</v>
      </c>
      <c r="AR50" s="47"/>
      <c r="AS50" s="47">
        <f t="shared" si="247"/>
        <v>0.1</v>
      </c>
      <c r="AT50" s="47">
        <f t="shared" si="248"/>
        <v>0.01</v>
      </c>
      <c r="AU50" s="47">
        <f t="shared" si="249"/>
        <v>0.11</v>
      </c>
      <c r="AV50" s="9">
        <f t="shared" si="250"/>
        <v>3197850</v>
      </c>
      <c r="AW50" s="9">
        <f t="shared" si="251"/>
        <v>2261147</v>
      </c>
      <c r="AX50" s="9">
        <f t="shared" si="252"/>
        <v>60000</v>
      </c>
      <c r="AY50" s="9">
        <f t="shared" si="253"/>
        <v>784547</v>
      </c>
      <c r="AZ50" s="9">
        <f t="shared" si="254"/>
        <v>45223</v>
      </c>
      <c r="BA50" s="9">
        <f t="shared" si="255"/>
        <v>46933</v>
      </c>
      <c r="BB50" s="47">
        <f t="shared" si="256"/>
        <v>3.73</v>
      </c>
      <c r="BC50" s="47">
        <f t="shared" si="257"/>
        <v>3.48</v>
      </c>
      <c r="BD50" s="47">
        <f t="shared" si="258"/>
        <v>0.25</v>
      </c>
    </row>
    <row r="51" spans="1:57" x14ac:dyDescent="0.25">
      <c r="A51" s="30"/>
      <c r="B51" s="31"/>
      <c r="C51" s="32"/>
      <c r="D51" s="33" t="s">
        <v>159</v>
      </c>
      <c r="E51" s="31"/>
      <c r="F51" s="31"/>
      <c r="G51" s="31"/>
      <c r="H51" s="34">
        <v>36204275</v>
      </c>
      <c r="I51" s="34">
        <v>25676302</v>
      </c>
      <c r="J51" s="34">
        <v>750790</v>
      </c>
      <c r="K51" s="34">
        <v>8932357</v>
      </c>
      <c r="L51" s="34">
        <v>513526</v>
      </c>
      <c r="M51" s="34">
        <v>331300</v>
      </c>
      <c r="N51" s="48">
        <v>41.23</v>
      </c>
      <c r="O51" s="48">
        <v>33.21</v>
      </c>
      <c r="P51" s="48">
        <v>8.02</v>
      </c>
      <c r="Q51" s="34">
        <f t="shared" ref="Q51:BD51" si="259">SUM(Q48:Q50)</f>
        <v>0</v>
      </c>
      <c r="R51" s="34">
        <f t="shared" si="259"/>
        <v>0</v>
      </c>
      <c r="S51" s="34">
        <f t="shared" si="259"/>
        <v>0</v>
      </c>
      <c r="T51" s="34">
        <f t="shared" si="259"/>
        <v>0</v>
      </c>
      <c r="U51" s="34">
        <f t="shared" si="259"/>
        <v>0</v>
      </c>
      <c r="V51" s="34">
        <f t="shared" si="259"/>
        <v>65942</v>
      </c>
      <c r="W51" s="34">
        <f t="shared" si="259"/>
        <v>0</v>
      </c>
      <c r="X51" s="34">
        <f t="shared" si="259"/>
        <v>65942</v>
      </c>
      <c r="Y51" s="34">
        <f t="shared" si="259"/>
        <v>0</v>
      </c>
      <c r="Z51" s="34">
        <f t="shared" si="259"/>
        <v>0</v>
      </c>
      <c r="AA51" s="34">
        <f t="shared" si="259"/>
        <v>0</v>
      </c>
      <c r="AB51" s="34">
        <f t="shared" si="259"/>
        <v>0</v>
      </c>
      <c r="AC51" s="34">
        <f t="shared" si="259"/>
        <v>65942</v>
      </c>
      <c r="AD51" s="34">
        <f t="shared" si="259"/>
        <v>22288</v>
      </c>
      <c r="AE51" s="34">
        <f t="shared" si="259"/>
        <v>1319</v>
      </c>
      <c r="AF51" s="34">
        <f t="shared" si="259"/>
        <v>0</v>
      </c>
      <c r="AG51" s="34">
        <f t="shared" si="259"/>
        <v>0</v>
      </c>
      <c r="AH51" s="34">
        <f t="shared" si="259"/>
        <v>1333</v>
      </c>
      <c r="AI51" s="34">
        <f t="shared" si="259"/>
        <v>1333</v>
      </c>
      <c r="AJ51" s="48">
        <f t="shared" si="259"/>
        <v>0</v>
      </c>
      <c r="AK51" s="48">
        <f t="shared" si="259"/>
        <v>0</v>
      </c>
      <c r="AL51" s="48">
        <f t="shared" si="259"/>
        <v>0</v>
      </c>
      <c r="AM51" s="48">
        <f t="shared" si="259"/>
        <v>0</v>
      </c>
      <c r="AN51" s="48">
        <f t="shared" si="259"/>
        <v>0</v>
      </c>
      <c r="AO51" s="48">
        <f t="shared" si="259"/>
        <v>0</v>
      </c>
      <c r="AP51" s="48">
        <f t="shared" si="259"/>
        <v>0.1</v>
      </c>
      <c r="AQ51" s="48">
        <f t="shared" si="259"/>
        <v>0.01</v>
      </c>
      <c r="AR51" s="48">
        <f t="shared" si="259"/>
        <v>0</v>
      </c>
      <c r="AS51" s="48">
        <f t="shared" si="259"/>
        <v>0.1</v>
      </c>
      <c r="AT51" s="48">
        <f t="shared" si="259"/>
        <v>0.01</v>
      </c>
      <c r="AU51" s="48">
        <f t="shared" si="259"/>
        <v>0.11</v>
      </c>
      <c r="AV51" s="34">
        <f t="shared" si="259"/>
        <v>36295157</v>
      </c>
      <c r="AW51" s="34">
        <f t="shared" si="259"/>
        <v>25742244</v>
      </c>
      <c r="AX51" s="34">
        <f t="shared" si="259"/>
        <v>750790</v>
      </c>
      <c r="AY51" s="34">
        <f t="shared" si="259"/>
        <v>8954645</v>
      </c>
      <c r="AZ51" s="34">
        <f t="shared" si="259"/>
        <v>514845</v>
      </c>
      <c r="BA51" s="34">
        <f t="shared" si="259"/>
        <v>332633</v>
      </c>
      <c r="BB51" s="48">
        <f t="shared" si="259"/>
        <v>41.339999999999996</v>
      </c>
      <c r="BC51" s="48">
        <f t="shared" si="259"/>
        <v>33.31</v>
      </c>
      <c r="BD51" s="48">
        <f t="shared" si="259"/>
        <v>8.0299999999999994</v>
      </c>
      <c r="BE51" s="43">
        <f>AV51-H51</f>
        <v>90882</v>
      </c>
    </row>
    <row r="52" spans="1:57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9">
        <v>39464479</v>
      </c>
      <c r="I52" s="9">
        <v>28681784</v>
      </c>
      <c r="J52" s="9">
        <v>103600</v>
      </c>
      <c r="K52" s="9">
        <v>9729460</v>
      </c>
      <c r="L52" s="9">
        <v>573635</v>
      </c>
      <c r="M52" s="9">
        <v>376000</v>
      </c>
      <c r="N52" s="47">
        <v>47.769999999999996</v>
      </c>
      <c r="O52" s="47">
        <v>37.97</v>
      </c>
      <c r="P52" s="47">
        <v>9.8000000000000007</v>
      </c>
      <c r="Q52" s="9">
        <f t="shared" ref="Q52:Q53" si="260">Z52*-1</f>
        <v>0</v>
      </c>
      <c r="R52" s="29"/>
      <c r="S52" s="29"/>
      <c r="T52" s="29"/>
      <c r="U52" s="29">
        <v>-14727</v>
      </c>
      <c r="V52" s="29"/>
      <c r="W52" s="29"/>
      <c r="X52" s="9">
        <f t="shared" ref="X52:X53" si="261">SUM(Q52:W52)</f>
        <v>-14727</v>
      </c>
      <c r="Y52" s="9"/>
      <c r="Z52" s="9">
        <f>OON!DR52+OON!DS52</f>
        <v>0</v>
      </c>
      <c r="AA52" s="9"/>
      <c r="AB52" s="9">
        <f t="shared" ref="AB52:AB53" si="262">SUM(Y52:AA52)</f>
        <v>0</v>
      </c>
      <c r="AC52" s="9">
        <f t="shared" ref="AC52:AC53" si="263">X52+AB52</f>
        <v>-14727</v>
      </c>
      <c r="AD52" s="9">
        <f t="shared" ref="AD52:AD53" si="264">ROUND((X52+Y52+Z52)*33.8%,0)</f>
        <v>-4978</v>
      </c>
      <c r="AE52" s="9">
        <f t="shared" ref="AE52:AE53" si="265">ROUND(X52*2%,0)</f>
        <v>-295</v>
      </c>
      <c r="AF52" s="29"/>
      <c r="AG52" s="29"/>
      <c r="AH52" s="29">
        <v>20000</v>
      </c>
      <c r="AI52" s="9">
        <f t="shared" ref="AI52:AI53" si="266">AF52+AG52+AH52</f>
        <v>20000</v>
      </c>
      <c r="AJ52" s="47">
        <f>OON!DV52</f>
        <v>0</v>
      </c>
      <c r="AK52" s="47">
        <f>OON!DW52</f>
        <v>0</v>
      </c>
      <c r="AL52" s="47"/>
      <c r="AM52" s="47"/>
      <c r="AN52" s="47"/>
      <c r="AO52" s="47"/>
      <c r="AP52" s="47"/>
      <c r="AQ52" s="47"/>
      <c r="AR52" s="47"/>
      <c r="AS52" s="47">
        <f t="shared" ref="AS52:AS53" si="267">AJ52+AL52+AM52+AP52+AR52+AN52</f>
        <v>0</v>
      </c>
      <c r="AT52" s="47">
        <f t="shared" ref="AT52:AT53" si="268">AK52+AQ52+AO52</f>
        <v>0</v>
      </c>
      <c r="AU52" s="47">
        <f t="shared" ref="AU52:AU53" si="269">AS52+AT52</f>
        <v>0</v>
      </c>
      <c r="AV52" s="9">
        <f t="shared" ref="AV52:AV53" si="270">AW52+AX52+AY52+AZ52+BA52</f>
        <v>39464479</v>
      </c>
      <c r="AW52" s="9">
        <f t="shared" ref="AW52:AW53" si="271">I52+X52</f>
        <v>28667057</v>
      </c>
      <c r="AX52" s="9">
        <f t="shared" ref="AX52:AX53" si="272">J52+AB52</f>
        <v>103600</v>
      </c>
      <c r="AY52" s="9">
        <f t="shared" ref="AY52:AY53" si="273">K52+AD52</f>
        <v>9724482</v>
      </c>
      <c r="AZ52" s="9">
        <f t="shared" ref="AZ52:AZ53" si="274">L52+AE52</f>
        <v>573340</v>
      </c>
      <c r="BA52" s="9">
        <f t="shared" ref="BA52:BA53" si="275">M52+AI52</f>
        <v>396000</v>
      </c>
      <c r="BB52" s="47">
        <f t="shared" ref="BB52:BB53" si="276">BC52+BD52</f>
        <v>47.769999999999996</v>
      </c>
      <c r="BC52" s="47">
        <f t="shared" ref="BC52:BC53" si="277">O52+AS52</f>
        <v>37.97</v>
      </c>
      <c r="BD52" s="47">
        <f t="shared" ref="BD52:BD53" si="278">P52+AT52</f>
        <v>9.8000000000000007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9">
        <v>938584</v>
      </c>
      <c r="I53" s="9">
        <v>689679</v>
      </c>
      <c r="J53" s="9">
        <v>0</v>
      </c>
      <c r="K53" s="9">
        <v>233111</v>
      </c>
      <c r="L53" s="9">
        <v>13794</v>
      </c>
      <c r="M53" s="9">
        <v>2000</v>
      </c>
      <c r="N53" s="47">
        <v>1.81</v>
      </c>
      <c r="O53" s="47">
        <v>1.81</v>
      </c>
      <c r="P53" s="47">
        <v>0</v>
      </c>
      <c r="Q53" s="9">
        <f t="shared" si="260"/>
        <v>0</v>
      </c>
      <c r="R53" s="50"/>
      <c r="S53" s="50"/>
      <c r="T53" s="50"/>
      <c r="U53" s="50"/>
      <c r="V53" s="50"/>
      <c r="W53" s="50"/>
      <c r="X53" s="9">
        <f t="shared" si="261"/>
        <v>0</v>
      </c>
      <c r="Y53" s="9"/>
      <c r="Z53" s="9">
        <f>OON!DR53+OON!DS53</f>
        <v>0</v>
      </c>
      <c r="AA53" s="9"/>
      <c r="AB53" s="9">
        <f t="shared" si="262"/>
        <v>0</v>
      </c>
      <c r="AC53" s="9">
        <f t="shared" si="263"/>
        <v>0</v>
      </c>
      <c r="AD53" s="9">
        <f t="shared" si="264"/>
        <v>0</v>
      </c>
      <c r="AE53" s="9">
        <f t="shared" si="265"/>
        <v>0</v>
      </c>
      <c r="AF53" s="50"/>
      <c r="AG53" s="50"/>
      <c r="AH53" s="50"/>
      <c r="AI53" s="9">
        <f t="shared" si="266"/>
        <v>0</v>
      </c>
      <c r="AJ53" s="47">
        <f>OON!DV53</f>
        <v>0</v>
      </c>
      <c r="AK53" s="47">
        <f>OON!DW53</f>
        <v>0</v>
      </c>
      <c r="AL53" s="47"/>
      <c r="AM53" s="47"/>
      <c r="AN53" s="47"/>
      <c r="AO53" s="47"/>
      <c r="AP53" s="47"/>
      <c r="AQ53" s="47"/>
      <c r="AR53" s="47"/>
      <c r="AS53" s="47">
        <f t="shared" si="267"/>
        <v>0</v>
      </c>
      <c r="AT53" s="47">
        <f t="shared" si="268"/>
        <v>0</v>
      </c>
      <c r="AU53" s="47">
        <f t="shared" si="269"/>
        <v>0</v>
      </c>
      <c r="AV53" s="9">
        <f t="shared" si="270"/>
        <v>938584</v>
      </c>
      <c r="AW53" s="9">
        <f t="shared" si="271"/>
        <v>689679</v>
      </c>
      <c r="AX53" s="9">
        <f t="shared" si="272"/>
        <v>0</v>
      </c>
      <c r="AY53" s="9">
        <f t="shared" si="273"/>
        <v>233111</v>
      </c>
      <c r="AZ53" s="9">
        <f t="shared" si="274"/>
        <v>13794</v>
      </c>
      <c r="BA53" s="9">
        <f t="shared" si="275"/>
        <v>2000</v>
      </c>
      <c r="BB53" s="47">
        <f t="shared" si="276"/>
        <v>1.81</v>
      </c>
      <c r="BC53" s="47">
        <f t="shared" si="277"/>
        <v>1.81</v>
      </c>
      <c r="BD53" s="47">
        <f t="shared" si="278"/>
        <v>0</v>
      </c>
    </row>
    <row r="54" spans="1:57" x14ac:dyDescent="0.25">
      <c r="A54" s="30"/>
      <c r="B54" s="31"/>
      <c r="C54" s="32"/>
      <c r="D54" s="33" t="s">
        <v>160</v>
      </c>
      <c r="E54" s="35"/>
      <c r="F54" s="35"/>
      <c r="G54" s="35"/>
      <c r="H54" s="34">
        <v>40403063</v>
      </c>
      <c r="I54" s="34">
        <v>29371463</v>
      </c>
      <c r="J54" s="34">
        <v>103600</v>
      </c>
      <c r="K54" s="34">
        <v>9962571</v>
      </c>
      <c r="L54" s="34">
        <v>587429</v>
      </c>
      <c r="M54" s="34">
        <v>378000</v>
      </c>
      <c r="N54" s="48">
        <v>49.58</v>
      </c>
      <c r="O54" s="48">
        <v>39.78</v>
      </c>
      <c r="P54" s="48">
        <v>9.8000000000000007</v>
      </c>
      <c r="Q54" s="51">
        <f t="shared" ref="Q54:BD54" si="279">SUM(Q52:Q53)</f>
        <v>0</v>
      </c>
      <c r="R54" s="51">
        <f t="shared" si="279"/>
        <v>0</v>
      </c>
      <c r="S54" s="51">
        <f t="shared" si="279"/>
        <v>0</v>
      </c>
      <c r="T54" s="51">
        <f t="shared" si="279"/>
        <v>0</v>
      </c>
      <c r="U54" s="51">
        <f t="shared" si="279"/>
        <v>-14727</v>
      </c>
      <c r="V54" s="51">
        <f t="shared" si="279"/>
        <v>0</v>
      </c>
      <c r="W54" s="51">
        <f t="shared" si="279"/>
        <v>0</v>
      </c>
      <c r="X54" s="51">
        <f t="shared" si="279"/>
        <v>-14727</v>
      </c>
      <c r="Y54" s="51">
        <f t="shared" si="279"/>
        <v>0</v>
      </c>
      <c r="Z54" s="51">
        <f t="shared" si="279"/>
        <v>0</v>
      </c>
      <c r="AA54" s="51">
        <f t="shared" si="279"/>
        <v>0</v>
      </c>
      <c r="AB54" s="51">
        <f t="shared" si="279"/>
        <v>0</v>
      </c>
      <c r="AC54" s="51">
        <f t="shared" si="279"/>
        <v>-14727</v>
      </c>
      <c r="AD54" s="51">
        <f t="shared" si="279"/>
        <v>-4978</v>
      </c>
      <c r="AE54" s="51">
        <f t="shared" si="279"/>
        <v>-295</v>
      </c>
      <c r="AF54" s="51">
        <f t="shared" si="279"/>
        <v>0</v>
      </c>
      <c r="AG54" s="51">
        <f t="shared" si="279"/>
        <v>0</v>
      </c>
      <c r="AH54" s="51">
        <f t="shared" si="279"/>
        <v>20000</v>
      </c>
      <c r="AI54" s="51">
        <f t="shared" si="279"/>
        <v>20000</v>
      </c>
      <c r="AJ54" s="58">
        <f t="shared" si="279"/>
        <v>0</v>
      </c>
      <c r="AK54" s="58">
        <f t="shared" si="279"/>
        <v>0</v>
      </c>
      <c r="AL54" s="48">
        <f t="shared" si="279"/>
        <v>0</v>
      </c>
      <c r="AM54" s="48">
        <f t="shared" si="279"/>
        <v>0</v>
      </c>
      <c r="AN54" s="48">
        <f t="shared" si="279"/>
        <v>0</v>
      </c>
      <c r="AO54" s="48">
        <f t="shared" si="279"/>
        <v>0</v>
      </c>
      <c r="AP54" s="48">
        <f t="shared" si="279"/>
        <v>0</v>
      </c>
      <c r="AQ54" s="48">
        <f t="shared" si="279"/>
        <v>0</v>
      </c>
      <c r="AR54" s="48">
        <f t="shared" si="279"/>
        <v>0</v>
      </c>
      <c r="AS54" s="48">
        <f t="shared" si="279"/>
        <v>0</v>
      </c>
      <c r="AT54" s="48">
        <f t="shared" si="279"/>
        <v>0</v>
      </c>
      <c r="AU54" s="48">
        <f t="shared" si="279"/>
        <v>0</v>
      </c>
      <c r="AV54" s="34">
        <f t="shared" si="279"/>
        <v>40403063</v>
      </c>
      <c r="AW54" s="34">
        <f t="shared" si="279"/>
        <v>29356736</v>
      </c>
      <c r="AX54" s="34">
        <f t="shared" si="279"/>
        <v>103600</v>
      </c>
      <c r="AY54" s="34">
        <f t="shared" si="279"/>
        <v>9957593</v>
      </c>
      <c r="AZ54" s="34">
        <f t="shared" si="279"/>
        <v>587134</v>
      </c>
      <c r="BA54" s="34">
        <f t="shared" si="279"/>
        <v>398000</v>
      </c>
      <c r="BB54" s="48">
        <f t="shared" si="279"/>
        <v>49.58</v>
      </c>
      <c r="BC54" s="48">
        <f t="shared" si="279"/>
        <v>39.78</v>
      </c>
      <c r="BD54" s="48">
        <f t="shared" si="279"/>
        <v>9.8000000000000007</v>
      </c>
      <c r="BE54" s="43">
        <f>AV54-H54</f>
        <v>0</v>
      </c>
    </row>
    <row r="55" spans="1:57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9">
        <v>35418040</v>
      </c>
      <c r="I55" s="9">
        <v>25859970</v>
      </c>
      <c r="J55" s="9">
        <v>0</v>
      </c>
      <c r="K55" s="9">
        <v>8740670</v>
      </c>
      <c r="L55" s="9">
        <v>517200</v>
      </c>
      <c r="M55" s="9">
        <v>300200</v>
      </c>
      <c r="N55" s="47">
        <v>42.400000000000006</v>
      </c>
      <c r="O55" s="47">
        <v>31.610000000000003</v>
      </c>
      <c r="P55" s="47">
        <v>10.79</v>
      </c>
      <c r="Q55" s="9">
        <f t="shared" ref="Q55:Q58" si="280">Z55*-1</f>
        <v>0</v>
      </c>
      <c r="R55" s="29"/>
      <c r="S55" s="29"/>
      <c r="T55" s="29"/>
      <c r="U55" s="29"/>
      <c r="V55" s="29"/>
      <c r="W55" s="29"/>
      <c r="X55" s="9">
        <f t="shared" ref="X55:X58" si="281">SUM(Q55:W55)</f>
        <v>0</v>
      </c>
      <c r="Y55" s="9"/>
      <c r="Z55" s="9">
        <f>OON!DR55+OON!DS55</f>
        <v>0</v>
      </c>
      <c r="AA55" s="9"/>
      <c r="AB55" s="9">
        <f t="shared" ref="AB55:AB58" si="282">SUM(Y55:AA55)</f>
        <v>0</v>
      </c>
      <c r="AC55" s="9">
        <f t="shared" ref="AC55:AC58" si="283">X55+AB55</f>
        <v>0</v>
      </c>
      <c r="AD55" s="9">
        <f t="shared" ref="AD55:AD58" si="284">ROUND((X55+Y55+Z55)*33.8%,0)</f>
        <v>0</v>
      </c>
      <c r="AE55" s="9">
        <f t="shared" ref="AE55:AE58" si="285">ROUND(X55*2%,0)</f>
        <v>0</v>
      </c>
      <c r="AF55" s="29"/>
      <c r="AG55" s="29"/>
      <c r="AH55" s="29"/>
      <c r="AI55" s="9">
        <f t="shared" ref="AI55:AI58" si="286">AF55+AG55+AH55</f>
        <v>0</v>
      </c>
      <c r="AJ55" s="47">
        <f>OON!DV55</f>
        <v>0</v>
      </c>
      <c r="AK55" s="47">
        <f>OON!DW55</f>
        <v>0</v>
      </c>
      <c r="AL55" s="47"/>
      <c r="AM55" s="47"/>
      <c r="AN55" s="47"/>
      <c r="AO55" s="47"/>
      <c r="AP55" s="47"/>
      <c r="AQ55" s="47"/>
      <c r="AR55" s="47"/>
      <c r="AS55" s="47">
        <f t="shared" ref="AS55:AS58" si="287">AJ55+AL55+AM55+AP55+AR55+AN55</f>
        <v>0</v>
      </c>
      <c r="AT55" s="47">
        <f t="shared" ref="AT55:AT58" si="288">AK55+AQ55+AO55</f>
        <v>0</v>
      </c>
      <c r="AU55" s="47">
        <f t="shared" ref="AU55:AU58" si="289">AS55+AT55</f>
        <v>0</v>
      </c>
      <c r="AV55" s="9">
        <f t="shared" ref="AV55:AV58" si="290">AW55+AX55+AY55+AZ55+BA55</f>
        <v>35418040</v>
      </c>
      <c r="AW55" s="9">
        <f t="shared" ref="AW55:AW58" si="291">I55+X55</f>
        <v>25859970</v>
      </c>
      <c r="AX55" s="9">
        <f t="shared" ref="AX55:AX58" si="292">J55+AB55</f>
        <v>0</v>
      </c>
      <c r="AY55" s="9">
        <f t="shared" ref="AY55:AY58" si="293">K55+AD55</f>
        <v>8740670</v>
      </c>
      <c r="AZ55" s="9">
        <f t="shared" ref="AZ55:AZ58" si="294">L55+AE55</f>
        <v>517200</v>
      </c>
      <c r="BA55" s="9">
        <f t="shared" ref="BA55:BA58" si="295">M55+AI55</f>
        <v>300200</v>
      </c>
      <c r="BB55" s="47">
        <f t="shared" ref="BB55:BB58" si="296">BC55+BD55</f>
        <v>42.400000000000006</v>
      </c>
      <c r="BC55" s="47">
        <f t="shared" ref="BC55:BC58" si="297">O55+AS55</f>
        <v>31.610000000000003</v>
      </c>
      <c r="BD55" s="47">
        <f t="shared" ref="BD55:BD58" si="298">P55+AT55</f>
        <v>10.79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47">
        <v>0</v>
      </c>
      <c r="O56" s="47">
        <v>0</v>
      </c>
      <c r="P56" s="47">
        <v>0</v>
      </c>
      <c r="Q56" s="9">
        <f t="shared" si="280"/>
        <v>0</v>
      </c>
      <c r="R56" s="50"/>
      <c r="S56" s="50"/>
      <c r="T56" s="50"/>
      <c r="U56" s="50"/>
      <c r="V56" s="50"/>
      <c r="W56" s="50"/>
      <c r="X56" s="9">
        <f t="shared" si="281"/>
        <v>0</v>
      </c>
      <c r="Y56" s="9"/>
      <c r="Z56" s="9">
        <f>OON!DR56+OON!DS56</f>
        <v>0</v>
      </c>
      <c r="AA56" s="9"/>
      <c r="AB56" s="9">
        <f t="shared" si="282"/>
        <v>0</v>
      </c>
      <c r="AC56" s="9">
        <f t="shared" si="283"/>
        <v>0</v>
      </c>
      <c r="AD56" s="9">
        <f t="shared" si="284"/>
        <v>0</v>
      </c>
      <c r="AE56" s="9">
        <f t="shared" si="285"/>
        <v>0</v>
      </c>
      <c r="AF56" s="50"/>
      <c r="AG56" s="50"/>
      <c r="AH56" s="50"/>
      <c r="AI56" s="9">
        <f t="shared" si="286"/>
        <v>0</v>
      </c>
      <c r="AJ56" s="47">
        <f>OON!DV56</f>
        <v>0</v>
      </c>
      <c r="AK56" s="47">
        <f>OON!DW56</f>
        <v>0</v>
      </c>
      <c r="AL56" s="47"/>
      <c r="AM56" s="47"/>
      <c r="AN56" s="47"/>
      <c r="AO56" s="47"/>
      <c r="AP56" s="47"/>
      <c r="AQ56" s="47"/>
      <c r="AR56" s="47"/>
      <c r="AS56" s="47">
        <f t="shared" si="287"/>
        <v>0</v>
      </c>
      <c r="AT56" s="47">
        <f t="shared" si="288"/>
        <v>0</v>
      </c>
      <c r="AU56" s="47">
        <f t="shared" si="289"/>
        <v>0</v>
      </c>
      <c r="AV56" s="9">
        <f t="shared" si="290"/>
        <v>0</v>
      </c>
      <c r="AW56" s="9">
        <f t="shared" si="291"/>
        <v>0</v>
      </c>
      <c r="AX56" s="9">
        <f t="shared" si="292"/>
        <v>0</v>
      </c>
      <c r="AY56" s="9">
        <f t="shared" si="293"/>
        <v>0</v>
      </c>
      <c r="AZ56" s="9">
        <f t="shared" si="294"/>
        <v>0</v>
      </c>
      <c r="BA56" s="9">
        <f t="shared" si="295"/>
        <v>0</v>
      </c>
      <c r="BB56" s="47">
        <f t="shared" si="296"/>
        <v>0</v>
      </c>
      <c r="BC56" s="47">
        <f t="shared" si="297"/>
        <v>0</v>
      </c>
      <c r="BD56" s="47">
        <f t="shared" si="298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9">
        <v>4542826</v>
      </c>
      <c r="I57" s="9">
        <v>3318146</v>
      </c>
      <c r="J57" s="9">
        <v>0</v>
      </c>
      <c r="K57" s="9">
        <v>1121533</v>
      </c>
      <c r="L57" s="9">
        <v>66363</v>
      </c>
      <c r="M57" s="9">
        <v>36784</v>
      </c>
      <c r="N57" s="47">
        <v>10.45</v>
      </c>
      <c r="O57" s="47">
        <v>0</v>
      </c>
      <c r="P57" s="47">
        <v>10.45</v>
      </c>
      <c r="Q57" s="9">
        <f t="shared" si="280"/>
        <v>0</v>
      </c>
      <c r="R57" s="50"/>
      <c r="S57" s="50"/>
      <c r="T57" s="50"/>
      <c r="U57" s="50"/>
      <c r="V57" s="50"/>
      <c r="W57" s="50"/>
      <c r="X57" s="9">
        <f t="shared" si="281"/>
        <v>0</v>
      </c>
      <c r="Y57" s="9"/>
      <c r="Z57" s="9">
        <f>OON!DR57+OON!DS57</f>
        <v>0</v>
      </c>
      <c r="AA57" s="9"/>
      <c r="AB57" s="9">
        <f t="shared" si="282"/>
        <v>0</v>
      </c>
      <c r="AC57" s="9">
        <f t="shared" si="283"/>
        <v>0</v>
      </c>
      <c r="AD57" s="9">
        <f t="shared" si="284"/>
        <v>0</v>
      </c>
      <c r="AE57" s="9">
        <f t="shared" si="285"/>
        <v>0</v>
      </c>
      <c r="AF57" s="50"/>
      <c r="AG57" s="50"/>
      <c r="AH57" s="50"/>
      <c r="AI57" s="9">
        <f t="shared" si="286"/>
        <v>0</v>
      </c>
      <c r="AJ57" s="47">
        <f>OON!DV57</f>
        <v>0</v>
      </c>
      <c r="AK57" s="47">
        <f>OON!DW57</f>
        <v>0</v>
      </c>
      <c r="AL57" s="47"/>
      <c r="AM57" s="47"/>
      <c r="AN57" s="47"/>
      <c r="AO57" s="47"/>
      <c r="AP57" s="47"/>
      <c r="AQ57" s="47"/>
      <c r="AR57" s="47"/>
      <c r="AS57" s="47">
        <f t="shared" si="287"/>
        <v>0</v>
      </c>
      <c r="AT57" s="47">
        <f t="shared" si="288"/>
        <v>0</v>
      </c>
      <c r="AU57" s="47">
        <f t="shared" si="289"/>
        <v>0</v>
      </c>
      <c r="AV57" s="9">
        <f t="shared" si="290"/>
        <v>4542826</v>
      </c>
      <c r="AW57" s="9">
        <f t="shared" si="291"/>
        <v>3318146</v>
      </c>
      <c r="AX57" s="9">
        <f t="shared" si="292"/>
        <v>0</v>
      </c>
      <c r="AY57" s="9">
        <f t="shared" si="293"/>
        <v>1121533</v>
      </c>
      <c r="AZ57" s="9">
        <f t="shared" si="294"/>
        <v>66363</v>
      </c>
      <c r="BA57" s="9">
        <f t="shared" si="295"/>
        <v>36784</v>
      </c>
      <c r="BB57" s="47">
        <f t="shared" si="296"/>
        <v>10.45</v>
      </c>
      <c r="BC57" s="47">
        <f t="shared" si="297"/>
        <v>0</v>
      </c>
      <c r="BD57" s="47">
        <f t="shared" si="298"/>
        <v>10.45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9">
        <v>4655297</v>
      </c>
      <c r="I58" s="9">
        <v>3405033</v>
      </c>
      <c r="J58" s="9">
        <v>0</v>
      </c>
      <c r="K58" s="9">
        <v>1150901</v>
      </c>
      <c r="L58" s="9">
        <v>68101</v>
      </c>
      <c r="M58" s="9">
        <v>31262</v>
      </c>
      <c r="N58" s="47">
        <v>7.84</v>
      </c>
      <c r="O58" s="47">
        <v>5.24</v>
      </c>
      <c r="P58" s="47">
        <v>2.6</v>
      </c>
      <c r="Q58" s="9">
        <f t="shared" si="280"/>
        <v>0</v>
      </c>
      <c r="R58" s="50"/>
      <c r="S58" s="50"/>
      <c r="T58" s="50"/>
      <c r="U58" s="50"/>
      <c r="V58" s="50"/>
      <c r="W58" s="50"/>
      <c r="X58" s="9">
        <f t="shared" si="281"/>
        <v>0</v>
      </c>
      <c r="Y58" s="9"/>
      <c r="Z58" s="9">
        <f>OON!DR58+OON!DS58</f>
        <v>0</v>
      </c>
      <c r="AA58" s="9"/>
      <c r="AB58" s="9">
        <f t="shared" si="282"/>
        <v>0</v>
      </c>
      <c r="AC58" s="9">
        <f t="shared" si="283"/>
        <v>0</v>
      </c>
      <c r="AD58" s="9">
        <f t="shared" si="284"/>
        <v>0</v>
      </c>
      <c r="AE58" s="9">
        <f t="shared" si="285"/>
        <v>0</v>
      </c>
      <c r="AF58" s="50"/>
      <c r="AG58" s="50"/>
      <c r="AH58" s="50"/>
      <c r="AI58" s="9">
        <f t="shared" si="286"/>
        <v>0</v>
      </c>
      <c r="AJ58" s="47">
        <f>OON!DV58</f>
        <v>0</v>
      </c>
      <c r="AK58" s="47">
        <f>OON!DW58</f>
        <v>0</v>
      </c>
      <c r="AL58" s="47"/>
      <c r="AM58" s="47"/>
      <c r="AN58" s="47"/>
      <c r="AO58" s="47"/>
      <c r="AP58" s="47"/>
      <c r="AQ58" s="47"/>
      <c r="AR58" s="47"/>
      <c r="AS58" s="47">
        <f t="shared" si="287"/>
        <v>0</v>
      </c>
      <c r="AT58" s="47">
        <f t="shared" si="288"/>
        <v>0</v>
      </c>
      <c r="AU58" s="47">
        <f t="shared" si="289"/>
        <v>0</v>
      </c>
      <c r="AV58" s="9">
        <f t="shared" si="290"/>
        <v>4655297</v>
      </c>
      <c r="AW58" s="9">
        <f t="shared" si="291"/>
        <v>3405033</v>
      </c>
      <c r="AX58" s="9">
        <f t="shared" si="292"/>
        <v>0</v>
      </c>
      <c r="AY58" s="9">
        <f t="shared" si="293"/>
        <v>1150901</v>
      </c>
      <c r="AZ58" s="9">
        <f t="shared" si="294"/>
        <v>68101</v>
      </c>
      <c r="BA58" s="9">
        <f t="shared" si="295"/>
        <v>31262</v>
      </c>
      <c r="BB58" s="47">
        <f t="shared" si="296"/>
        <v>7.84</v>
      </c>
      <c r="BC58" s="47">
        <f t="shared" si="297"/>
        <v>5.24</v>
      </c>
      <c r="BD58" s="47">
        <f t="shared" si="298"/>
        <v>2.6</v>
      </c>
    </row>
    <row r="59" spans="1:57" x14ac:dyDescent="0.25">
      <c r="A59" s="30"/>
      <c r="B59" s="31"/>
      <c r="C59" s="32"/>
      <c r="D59" s="33" t="s">
        <v>161</v>
      </c>
      <c r="E59" s="31"/>
      <c r="F59" s="31"/>
      <c r="G59" s="32"/>
      <c r="H59" s="34">
        <v>44616163</v>
      </c>
      <c r="I59" s="34">
        <v>32583149</v>
      </c>
      <c r="J59" s="34">
        <v>0</v>
      </c>
      <c r="K59" s="34">
        <v>11013104</v>
      </c>
      <c r="L59" s="34">
        <v>651664</v>
      </c>
      <c r="M59" s="34">
        <v>368246</v>
      </c>
      <c r="N59" s="48">
        <v>60.690000000000012</v>
      </c>
      <c r="O59" s="48">
        <v>36.85</v>
      </c>
      <c r="P59" s="48">
        <v>23.84</v>
      </c>
      <c r="Q59" s="51">
        <f t="shared" ref="Q59:BD59" si="299">SUM(Q55:Q58)</f>
        <v>0</v>
      </c>
      <c r="R59" s="51">
        <f t="shared" si="299"/>
        <v>0</v>
      </c>
      <c r="S59" s="51">
        <f t="shared" si="299"/>
        <v>0</v>
      </c>
      <c r="T59" s="51">
        <f t="shared" si="299"/>
        <v>0</v>
      </c>
      <c r="U59" s="51">
        <f t="shared" si="299"/>
        <v>0</v>
      </c>
      <c r="V59" s="51">
        <f t="shared" si="299"/>
        <v>0</v>
      </c>
      <c r="W59" s="51">
        <f t="shared" si="299"/>
        <v>0</v>
      </c>
      <c r="X59" s="51">
        <f t="shared" si="299"/>
        <v>0</v>
      </c>
      <c r="Y59" s="51">
        <f t="shared" si="299"/>
        <v>0</v>
      </c>
      <c r="Z59" s="51">
        <f t="shared" si="299"/>
        <v>0</v>
      </c>
      <c r="AA59" s="51">
        <f t="shared" si="299"/>
        <v>0</v>
      </c>
      <c r="AB59" s="51">
        <f t="shared" si="299"/>
        <v>0</v>
      </c>
      <c r="AC59" s="51">
        <f t="shared" si="299"/>
        <v>0</v>
      </c>
      <c r="AD59" s="51">
        <f t="shared" si="299"/>
        <v>0</v>
      </c>
      <c r="AE59" s="51">
        <f t="shared" si="299"/>
        <v>0</v>
      </c>
      <c r="AF59" s="51">
        <f t="shared" si="299"/>
        <v>0</v>
      </c>
      <c r="AG59" s="51">
        <f t="shared" si="299"/>
        <v>0</v>
      </c>
      <c r="AH59" s="51">
        <f t="shared" si="299"/>
        <v>0</v>
      </c>
      <c r="AI59" s="51">
        <f t="shared" si="299"/>
        <v>0</v>
      </c>
      <c r="AJ59" s="58">
        <f t="shared" si="299"/>
        <v>0</v>
      </c>
      <c r="AK59" s="58">
        <f t="shared" si="299"/>
        <v>0</v>
      </c>
      <c r="AL59" s="48">
        <f t="shared" si="299"/>
        <v>0</v>
      </c>
      <c r="AM59" s="48">
        <f t="shared" si="299"/>
        <v>0</v>
      </c>
      <c r="AN59" s="48">
        <f t="shared" si="299"/>
        <v>0</v>
      </c>
      <c r="AO59" s="48">
        <f t="shared" si="299"/>
        <v>0</v>
      </c>
      <c r="AP59" s="48">
        <f t="shared" si="299"/>
        <v>0</v>
      </c>
      <c r="AQ59" s="48">
        <f t="shared" si="299"/>
        <v>0</v>
      </c>
      <c r="AR59" s="48">
        <f t="shared" si="299"/>
        <v>0</v>
      </c>
      <c r="AS59" s="48">
        <f t="shared" si="299"/>
        <v>0</v>
      </c>
      <c r="AT59" s="48">
        <f t="shared" si="299"/>
        <v>0</v>
      </c>
      <c r="AU59" s="48">
        <f t="shared" si="299"/>
        <v>0</v>
      </c>
      <c r="AV59" s="34">
        <f t="shared" si="299"/>
        <v>44616163</v>
      </c>
      <c r="AW59" s="34">
        <f t="shared" si="299"/>
        <v>32583149</v>
      </c>
      <c r="AX59" s="34">
        <f t="shared" si="299"/>
        <v>0</v>
      </c>
      <c r="AY59" s="34">
        <f t="shared" si="299"/>
        <v>11013104</v>
      </c>
      <c r="AZ59" s="34">
        <f t="shared" si="299"/>
        <v>651664</v>
      </c>
      <c r="BA59" s="34">
        <f t="shared" si="299"/>
        <v>368246</v>
      </c>
      <c r="BB59" s="48">
        <f t="shared" si="299"/>
        <v>60.690000000000012</v>
      </c>
      <c r="BC59" s="48">
        <f t="shared" si="299"/>
        <v>36.85</v>
      </c>
      <c r="BD59" s="48">
        <f t="shared" si="299"/>
        <v>23.84</v>
      </c>
      <c r="BE59" s="43">
        <f>AV59-H59</f>
        <v>0</v>
      </c>
    </row>
    <row r="60" spans="1:57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9">
        <v>33053847</v>
      </c>
      <c r="I60" s="9">
        <v>23565931</v>
      </c>
      <c r="J60" s="9">
        <v>572880</v>
      </c>
      <c r="K60" s="9">
        <v>8158917</v>
      </c>
      <c r="L60" s="9">
        <v>471319</v>
      </c>
      <c r="M60" s="9">
        <v>284800</v>
      </c>
      <c r="N60" s="47">
        <v>41.3</v>
      </c>
      <c r="O60" s="47">
        <v>30.04</v>
      </c>
      <c r="P60" s="47">
        <v>11.260000000000002</v>
      </c>
      <c r="Q60" s="9">
        <f t="shared" ref="Q60:Q61" si="300">Z60*-1</f>
        <v>307880</v>
      </c>
      <c r="R60" s="29"/>
      <c r="S60" s="29"/>
      <c r="T60" s="29"/>
      <c r="U60" s="29"/>
      <c r="V60" s="29"/>
      <c r="W60" s="29"/>
      <c r="X60" s="9">
        <f t="shared" ref="X60:X61" si="301">SUM(Q60:W60)</f>
        <v>307880</v>
      </c>
      <c r="Y60" s="9"/>
      <c r="Z60" s="9">
        <f>OON!DR60+OON!DS60</f>
        <v>-307880</v>
      </c>
      <c r="AA60" s="9"/>
      <c r="AB60" s="9">
        <f t="shared" ref="AB60:AB61" si="302">SUM(Y60:AA60)</f>
        <v>-307880</v>
      </c>
      <c r="AC60" s="9">
        <f t="shared" ref="AC60:AC61" si="303">X60+AB60</f>
        <v>0</v>
      </c>
      <c r="AD60" s="9">
        <f t="shared" ref="AD60:AD61" si="304">ROUND((X60+Y60+Z60)*33.8%,0)</f>
        <v>0</v>
      </c>
      <c r="AE60" s="9">
        <f t="shared" ref="AE60:AE61" si="305">ROUND(X60*2%,0)</f>
        <v>6158</v>
      </c>
      <c r="AF60" s="29"/>
      <c r="AG60" s="29"/>
      <c r="AH60" s="29"/>
      <c r="AI60" s="9">
        <f t="shared" ref="AI60:AI61" si="306">AF60+AG60+AH60</f>
        <v>0</v>
      </c>
      <c r="AJ60" s="47">
        <f>OON!DV60</f>
        <v>0</v>
      </c>
      <c r="AK60" s="47">
        <f>OON!DW60</f>
        <v>0</v>
      </c>
      <c r="AL60" s="47"/>
      <c r="AM60" s="47"/>
      <c r="AN60" s="47"/>
      <c r="AO60" s="47"/>
      <c r="AP60" s="47"/>
      <c r="AQ60" s="47"/>
      <c r="AR60" s="47"/>
      <c r="AS60" s="47">
        <f t="shared" ref="AS60:AS61" si="307">AJ60+AL60+AM60+AP60+AR60+AN60</f>
        <v>0</v>
      </c>
      <c r="AT60" s="47">
        <f t="shared" ref="AT60:AT61" si="308">AK60+AQ60+AO60</f>
        <v>0</v>
      </c>
      <c r="AU60" s="47">
        <f t="shared" ref="AU60:AU61" si="309">AS60+AT60</f>
        <v>0</v>
      </c>
      <c r="AV60" s="9">
        <f t="shared" ref="AV60:AV61" si="310">AW60+AX60+AY60+AZ60+BA60</f>
        <v>33060005</v>
      </c>
      <c r="AW60" s="9">
        <f t="shared" ref="AW60:AW61" si="311">I60+X60</f>
        <v>23873811</v>
      </c>
      <c r="AX60" s="9">
        <f t="shared" ref="AX60:AX61" si="312">J60+AB60</f>
        <v>265000</v>
      </c>
      <c r="AY60" s="9">
        <f t="shared" ref="AY60:AY61" si="313">K60+AD60</f>
        <v>8158917</v>
      </c>
      <c r="AZ60" s="9">
        <f t="shared" ref="AZ60:AZ61" si="314">L60+AE60</f>
        <v>477477</v>
      </c>
      <c r="BA60" s="9">
        <f t="shared" ref="BA60:BA61" si="315">M60+AI60</f>
        <v>284800</v>
      </c>
      <c r="BB60" s="47">
        <f t="shared" ref="BB60:BB61" si="316">BC60+BD60</f>
        <v>41.3</v>
      </c>
      <c r="BC60" s="47">
        <f t="shared" ref="BC60:BC61" si="317">O60+AS60</f>
        <v>30.04</v>
      </c>
      <c r="BD60" s="47">
        <f t="shared" ref="BD60:BD61" si="318">P60+AT60</f>
        <v>11.260000000000002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47">
        <v>0</v>
      </c>
      <c r="O61" s="47">
        <v>0</v>
      </c>
      <c r="P61" s="47">
        <v>0</v>
      </c>
      <c r="Q61" s="9">
        <f t="shared" si="300"/>
        <v>0</v>
      </c>
      <c r="R61" s="50"/>
      <c r="S61" s="50"/>
      <c r="T61" s="50"/>
      <c r="U61" s="50"/>
      <c r="V61" s="50"/>
      <c r="W61" s="50"/>
      <c r="X61" s="9">
        <f t="shared" si="301"/>
        <v>0</v>
      </c>
      <c r="Y61" s="9"/>
      <c r="Z61" s="9">
        <f>OON!DR61+OON!DS61</f>
        <v>0</v>
      </c>
      <c r="AA61" s="9"/>
      <c r="AB61" s="9">
        <f t="shared" si="302"/>
        <v>0</v>
      </c>
      <c r="AC61" s="9">
        <f t="shared" si="303"/>
        <v>0</v>
      </c>
      <c r="AD61" s="9">
        <f t="shared" si="304"/>
        <v>0</v>
      </c>
      <c r="AE61" s="9">
        <f t="shared" si="305"/>
        <v>0</v>
      </c>
      <c r="AF61" s="50"/>
      <c r="AG61" s="50"/>
      <c r="AH61" s="50"/>
      <c r="AI61" s="9">
        <f t="shared" si="306"/>
        <v>0</v>
      </c>
      <c r="AJ61" s="47">
        <f>OON!DV61</f>
        <v>0</v>
      </c>
      <c r="AK61" s="47">
        <f>OON!DW61</f>
        <v>0</v>
      </c>
      <c r="AL61" s="47"/>
      <c r="AM61" s="47"/>
      <c r="AN61" s="47"/>
      <c r="AO61" s="47"/>
      <c r="AP61" s="47"/>
      <c r="AQ61" s="47"/>
      <c r="AR61" s="47"/>
      <c r="AS61" s="47">
        <f t="shared" si="307"/>
        <v>0</v>
      </c>
      <c r="AT61" s="47">
        <f t="shared" si="308"/>
        <v>0</v>
      </c>
      <c r="AU61" s="47">
        <f t="shared" si="309"/>
        <v>0</v>
      </c>
      <c r="AV61" s="9">
        <f t="shared" si="310"/>
        <v>0</v>
      </c>
      <c r="AW61" s="9">
        <f t="shared" si="311"/>
        <v>0</v>
      </c>
      <c r="AX61" s="9">
        <f t="shared" si="312"/>
        <v>0</v>
      </c>
      <c r="AY61" s="9">
        <f t="shared" si="313"/>
        <v>0</v>
      </c>
      <c r="AZ61" s="9">
        <f t="shared" si="314"/>
        <v>0</v>
      </c>
      <c r="BA61" s="9">
        <f t="shared" si="315"/>
        <v>0</v>
      </c>
      <c r="BB61" s="47">
        <f t="shared" si="316"/>
        <v>0</v>
      </c>
      <c r="BC61" s="47">
        <f t="shared" si="317"/>
        <v>0</v>
      </c>
      <c r="BD61" s="47">
        <f t="shared" si="318"/>
        <v>0</v>
      </c>
    </row>
    <row r="62" spans="1:57" x14ac:dyDescent="0.25">
      <c r="A62" s="30"/>
      <c r="B62" s="31"/>
      <c r="C62" s="32"/>
      <c r="D62" s="33" t="s">
        <v>162</v>
      </c>
      <c r="E62" s="35"/>
      <c r="F62" s="35"/>
      <c r="G62" s="35"/>
      <c r="H62" s="34">
        <v>33053847</v>
      </c>
      <c r="I62" s="34">
        <v>23565931</v>
      </c>
      <c r="J62" s="34">
        <v>572880</v>
      </c>
      <c r="K62" s="34">
        <v>8158917</v>
      </c>
      <c r="L62" s="34">
        <v>471319</v>
      </c>
      <c r="M62" s="34">
        <v>284800</v>
      </c>
      <c r="N62" s="48">
        <v>41.3</v>
      </c>
      <c r="O62" s="48">
        <v>30.04</v>
      </c>
      <c r="P62" s="48">
        <v>11.260000000000002</v>
      </c>
      <c r="Q62" s="51">
        <f t="shared" ref="Q62:BD62" si="319">SUM(Q60:Q61)</f>
        <v>307880</v>
      </c>
      <c r="R62" s="51">
        <f t="shared" si="319"/>
        <v>0</v>
      </c>
      <c r="S62" s="51">
        <f t="shared" si="319"/>
        <v>0</v>
      </c>
      <c r="T62" s="51">
        <f t="shared" si="319"/>
        <v>0</v>
      </c>
      <c r="U62" s="51">
        <f t="shared" si="319"/>
        <v>0</v>
      </c>
      <c r="V62" s="51">
        <f t="shared" si="319"/>
        <v>0</v>
      </c>
      <c r="W62" s="51">
        <f t="shared" si="319"/>
        <v>0</v>
      </c>
      <c r="X62" s="51">
        <f t="shared" si="319"/>
        <v>307880</v>
      </c>
      <c r="Y62" s="51">
        <f t="shared" si="319"/>
        <v>0</v>
      </c>
      <c r="Z62" s="51">
        <f t="shared" si="319"/>
        <v>-307880</v>
      </c>
      <c r="AA62" s="51">
        <f t="shared" si="319"/>
        <v>0</v>
      </c>
      <c r="AB62" s="51">
        <f t="shared" si="319"/>
        <v>-307880</v>
      </c>
      <c r="AC62" s="51">
        <f t="shared" si="319"/>
        <v>0</v>
      </c>
      <c r="AD62" s="51">
        <f t="shared" si="319"/>
        <v>0</v>
      </c>
      <c r="AE62" s="51">
        <f t="shared" si="319"/>
        <v>6158</v>
      </c>
      <c r="AF62" s="51">
        <f t="shared" si="319"/>
        <v>0</v>
      </c>
      <c r="AG62" s="51">
        <f t="shared" si="319"/>
        <v>0</v>
      </c>
      <c r="AH62" s="51">
        <f t="shared" si="319"/>
        <v>0</v>
      </c>
      <c r="AI62" s="51">
        <f t="shared" si="319"/>
        <v>0</v>
      </c>
      <c r="AJ62" s="58">
        <f t="shared" si="319"/>
        <v>0</v>
      </c>
      <c r="AK62" s="58">
        <f t="shared" si="319"/>
        <v>0</v>
      </c>
      <c r="AL62" s="48">
        <f t="shared" si="319"/>
        <v>0</v>
      </c>
      <c r="AM62" s="48">
        <f t="shared" si="319"/>
        <v>0</v>
      </c>
      <c r="AN62" s="48">
        <f t="shared" si="319"/>
        <v>0</v>
      </c>
      <c r="AO62" s="48">
        <f t="shared" si="319"/>
        <v>0</v>
      </c>
      <c r="AP62" s="48">
        <f t="shared" si="319"/>
        <v>0</v>
      </c>
      <c r="AQ62" s="48">
        <f t="shared" si="319"/>
        <v>0</v>
      </c>
      <c r="AR62" s="48">
        <f t="shared" si="319"/>
        <v>0</v>
      </c>
      <c r="AS62" s="48">
        <f t="shared" si="319"/>
        <v>0</v>
      </c>
      <c r="AT62" s="48">
        <f t="shared" si="319"/>
        <v>0</v>
      </c>
      <c r="AU62" s="48">
        <f t="shared" si="319"/>
        <v>0</v>
      </c>
      <c r="AV62" s="34">
        <f t="shared" si="319"/>
        <v>33060005</v>
      </c>
      <c r="AW62" s="34">
        <f t="shared" si="319"/>
        <v>23873811</v>
      </c>
      <c r="AX62" s="34">
        <f t="shared" si="319"/>
        <v>265000</v>
      </c>
      <c r="AY62" s="34">
        <f t="shared" si="319"/>
        <v>8158917</v>
      </c>
      <c r="AZ62" s="34">
        <f t="shared" si="319"/>
        <v>477477</v>
      </c>
      <c r="BA62" s="34">
        <f t="shared" si="319"/>
        <v>284800</v>
      </c>
      <c r="BB62" s="48">
        <f t="shared" si="319"/>
        <v>41.3</v>
      </c>
      <c r="BC62" s="48">
        <f t="shared" si="319"/>
        <v>30.04</v>
      </c>
      <c r="BD62" s="48">
        <f t="shared" si="319"/>
        <v>11.260000000000002</v>
      </c>
      <c r="BE62" s="43">
        <f>AV62-H62</f>
        <v>6158</v>
      </c>
    </row>
    <row r="63" spans="1:57" x14ac:dyDescent="0.25">
      <c r="A63" s="26">
        <v>1421</v>
      </c>
      <c r="B63" s="6">
        <v>600020398</v>
      </c>
      <c r="C63" s="27">
        <v>46747991</v>
      </c>
      <c r="D63" s="28" t="s">
        <v>254</v>
      </c>
      <c r="E63" s="6">
        <v>3122</v>
      </c>
      <c r="F63" s="6" t="s">
        <v>18</v>
      </c>
      <c r="G63" s="6" t="s">
        <v>19</v>
      </c>
      <c r="H63" s="9">
        <v>77396857</v>
      </c>
      <c r="I63" s="9">
        <v>55738229</v>
      </c>
      <c r="J63" s="9">
        <v>780000</v>
      </c>
      <c r="K63" s="9">
        <v>19027649</v>
      </c>
      <c r="L63" s="9">
        <v>1114765</v>
      </c>
      <c r="M63" s="9">
        <v>736214</v>
      </c>
      <c r="N63" s="47">
        <v>91.789999999999992</v>
      </c>
      <c r="O63" s="47">
        <v>70.69</v>
      </c>
      <c r="P63" s="47">
        <v>21.1</v>
      </c>
      <c r="Q63" s="9">
        <f t="shared" ref="Q63:Q65" si="320">Z63*-1</f>
        <v>0</v>
      </c>
      <c r="R63" s="29"/>
      <c r="S63" s="29"/>
      <c r="T63" s="29"/>
      <c r="U63" s="29"/>
      <c r="V63" s="29"/>
      <c r="W63" s="29"/>
      <c r="X63" s="9">
        <f t="shared" ref="X63:X65" si="321">SUM(Q63:W63)</f>
        <v>0</v>
      </c>
      <c r="Y63" s="9"/>
      <c r="Z63" s="9">
        <f>OON!DR63+OON!DS63</f>
        <v>0</v>
      </c>
      <c r="AA63" s="9"/>
      <c r="AB63" s="9">
        <f t="shared" ref="AB63:AB65" si="322">SUM(Y63:AA63)</f>
        <v>0</v>
      </c>
      <c r="AC63" s="9">
        <f t="shared" ref="AC63:AC65" si="323">X63+AB63</f>
        <v>0</v>
      </c>
      <c r="AD63" s="9">
        <f t="shared" ref="AD63:AD65" si="324">ROUND((X63+Y63+Z63)*33.8%,0)</f>
        <v>0</v>
      </c>
      <c r="AE63" s="9">
        <f t="shared" ref="AE63:AE65" si="325">ROUND(X63*2%,0)</f>
        <v>0</v>
      </c>
      <c r="AF63" s="29"/>
      <c r="AG63" s="29"/>
      <c r="AH63" s="29"/>
      <c r="AI63" s="9">
        <f t="shared" ref="AI63:AI65" si="326">AF63+AG63+AH63</f>
        <v>0</v>
      </c>
      <c r="AJ63" s="47">
        <f>OON!DV63</f>
        <v>0</v>
      </c>
      <c r="AK63" s="47">
        <f>OON!DW63</f>
        <v>0</v>
      </c>
      <c r="AL63" s="47"/>
      <c r="AM63" s="47"/>
      <c r="AN63" s="47"/>
      <c r="AO63" s="47"/>
      <c r="AP63" s="47"/>
      <c r="AQ63" s="47"/>
      <c r="AR63" s="47"/>
      <c r="AS63" s="47">
        <f t="shared" ref="AS63:AS65" si="327">AJ63+AL63+AM63+AP63+AR63+AN63</f>
        <v>0</v>
      </c>
      <c r="AT63" s="47">
        <f t="shared" ref="AT63:AT65" si="328">AK63+AQ63+AO63</f>
        <v>0</v>
      </c>
      <c r="AU63" s="47">
        <f t="shared" ref="AU63:AU65" si="329">AS63+AT63</f>
        <v>0</v>
      </c>
      <c r="AV63" s="9">
        <f t="shared" ref="AV63:AV65" si="330">AW63+AX63+AY63+AZ63+BA63</f>
        <v>77396857</v>
      </c>
      <c r="AW63" s="9">
        <f t="shared" ref="AW63:AW65" si="331">I63+X63</f>
        <v>55738229</v>
      </c>
      <c r="AX63" s="9">
        <f t="shared" ref="AX63:AX65" si="332">J63+AB63</f>
        <v>780000</v>
      </c>
      <c r="AY63" s="9">
        <f t="shared" ref="AY63:AY65" si="333">K63+AD63</f>
        <v>19027649</v>
      </c>
      <c r="AZ63" s="9">
        <f t="shared" ref="AZ63:AZ65" si="334">L63+AE63</f>
        <v>1114765</v>
      </c>
      <c r="BA63" s="9">
        <f t="shared" ref="BA63:BA65" si="335">M63+AI63</f>
        <v>736214</v>
      </c>
      <c r="BB63" s="47">
        <f t="shared" ref="BB63:BB65" si="336">BC63+BD63</f>
        <v>91.789999999999992</v>
      </c>
      <c r="BC63" s="47">
        <f t="shared" ref="BC63:BC65" si="337">O63+AS63</f>
        <v>70.69</v>
      </c>
      <c r="BD63" s="47">
        <f t="shared" ref="BD63:BD65" si="338">P63+AT63</f>
        <v>21.1</v>
      </c>
    </row>
    <row r="64" spans="1:57" x14ac:dyDescent="0.25">
      <c r="A64" s="5">
        <v>1421</v>
      </c>
      <c r="B64" s="2">
        <v>600020398</v>
      </c>
      <c r="C64" s="7">
        <v>46747991</v>
      </c>
      <c r="D64" s="28" t="s">
        <v>254</v>
      </c>
      <c r="E64" s="20">
        <v>3122</v>
      </c>
      <c r="F64" s="20" t="s">
        <v>110</v>
      </c>
      <c r="G64" s="20" t="s">
        <v>96</v>
      </c>
      <c r="H64" s="9">
        <v>47128</v>
      </c>
      <c r="I64" s="9">
        <v>34704</v>
      </c>
      <c r="J64" s="9">
        <v>0</v>
      </c>
      <c r="K64" s="9">
        <v>11730</v>
      </c>
      <c r="L64" s="9">
        <v>694</v>
      </c>
      <c r="M64" s="9">
        <v>0</v>
      </c>
      <c r="N64" s="47">
        <v>0.15</v>
      </c>
      <c r="O64" s="47">
        <v>0.15</v>
      </c>
      <c r="P64" s="47">
        <v>0</v>
      </c>
      <c r="Q64" s="9">
        <f t="shared" si="320"/>
        <v>0</v>
      </c>
      <c r="R64" s="50"/>
      <c r="S64" s="50"/>
      <c r="T64" s="50"/>
      <c r="U64" s="50"/>
      <c r="V64" s="50"/>
      <c r="W64" s="50"/>
      <c r="X64" s="9">
        <f t="shared" si="321"/>
        <v>0</v>
      </c>
      <c r="Y64" s="9"/>
      <c r="Z64" s="9">
        <f>OON!DR64+OON!DS64</f>
        <v>0</v>
      </c>
      <c r="AA64" s="9"/>
      <c r="AB64" s="9">
        <f t="shared" si="322"/>
        <v>0</v>
      </c>
      <c r="AC64" s="9">
        <f t="shared" si="323"/>
        <v>0</v>
      </c>
      <c r="AD64" s="9">
        <f t="shared" si="324"/>
        <v>0</v>
      </c>
      <c r="AE64" s="9">
        <f t="shared" si="325"/>
        <v>0</v>
      </c>
      <c r="AF64" s="50"/>
      <c r="AG64" s="50"/>
      <c r="AH64" s="50"/>
      <c r="AI64" s="9">
        <f t="shared" si="326"/>
        <v>0</v>
      </c>
      <c r="AJ64" s="47">
        <f>OON!DV64</f>
        <v>0</v>
      </c>
      <c r="AK64" s="47">
        <f>OON!DW64</f>
        <v>0</v>
      </c>
      <c r="AL64" s="47"/>
      <c r="AM64" s="47"/>
      <c r="AN64" s="47"/>
      <c r="AO64" s="47"/>
      <c r="AP64" s="47"/>
      <c r="AQ64" s="47"/>
      <c r="AR64" s="47"/>
      <c r="AS64" s="47">
        <f t="shared" si="327"/>
        <v>0</v>
      </c>
      <c r="AT64" s="47">
        <f t="shared" si="328"/>
        <v>0</v>
      </c>
      <c r="AU64" s="47">
        <f t="shared" si="329"/>
        <v>0</v>
      </c>
      <c r="AV64" s="9">
        <f t="shared" si="330"/>
        <v>47128</v>
      </c>
      <c r="AW64" s="9">
        <f t="shared" si="331"/>
        <v>34704</v>
      </c>
      <c r="AX64" s="9">
        <f t="shared" si="332"/>
        <v>0</v>
      </c>
      <c r="AY64" s="9">
        <f t="shared" si="333"/>
        <v>11730</v>
      </c>
      <c r="AZ64" s="9">
        <f t="shared" si="334"/>
        <v>694</v>
      </c>
      <c r="BA64" s="9">
        <f t="shared" si="335"/>
        <v>0</v>
      </c>
      <c r="BB64" s="47">
        <f t="shared" si="336"/>
        <v>0.15</v>
      </c>
      <c r="BC64" s="47">
        <f t="shared" si="337"/>
        <v>0.15</v>
      </c>
      <c r="BD64" s="47">
        <f t="shared" si="338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8" t="s">
        <v>254</v>
      </c>
      <c r="E65" s="2">
        <v>3150</v>
      </c>
      <c r="F65" s="2" t="s">
        <v>31</v>
      </c>
      <c r="G65" s="2" t="s">
        <v>19</v>
      </c>
      <c r="H65" s="9">
        <v>223303</v>
      </c>
      <c r="I65" s="9">
        <v>164435</v>
      </c>
      <c r="J65" s="9">
        <v>0</v>
      </c>
      <c r="K65" s="9">
        <v>55579</v>
      </c>
      <c r="L65" s="9">
        <v>3289</v>
      </c>
      <c r="M65" s="9">
        <v>0</v>
      </c>
      <c r="N65" s="47">
        <v>0.28999999999999998</v>
      </c>
      <c r="O65" s="47">
        <v>0.24</v>
      </c>
      <c r="P65" s="47">
        <v>0.05</v>
      </c>
      <c r="Q65" s="9">
        <f t="shared" si="320"/>
        <v>0</v>
      </c>
      <c r="R65" s="9"/>
      <c r="S65" s="9"/>
      <c r="T65" s="9"/>
      <c r="U65" s="9"/>
      <c r="V65" s="9"/>
      <c r="W65" s="9"/>
      <c r="X65" s="9">
        <f t="shared" si="321"/>
        <v>0</v>
      </c>
      <c r="Y65" s="9"/>
      <c r="Z65" s="9">
        <f>OON!DR65+OON!DS65</f>
        <v>0</v>
      </c>
      <c r="AA65" s="9"/>
      <c r="AB65" s="9">
        <f t="shared" si="322"/>
        <v>0</v>
      </c>
      <c r="AC65" s="9">
        <f t="shared" si="323"/>
        <v>0</v>
      </c>
      <c r="AD65" s="9">
        <f t="shared" si="324"/>
        <v>0</v>
      </c>
      <c r="AE65" s="9">
        <f t="shared" si="325"/>
        <v>0</v>
      </c>
      <c r="AF65" s="9"/>
      <c r="AG65" s="9"/>
      <c r="AH65" s="9"/>
      <c r="AI65" s="9">
        <f t="shared" si="326"/>
        <v>0</v>
      </c>
      <c r="AJ65" s="47">
        <f>OON!DV65</f>
        <v>0</v>
      </c>
      <c r="AK65" s="47">
        <f>OON!DW65</f>
        <v>0</v>
      </c>
      <c r="AL65" s="47"/>
      <c r="AM65" s="47"/>
      <c r="AN65" s="47"/>
      <c r="AO65" s="47"/>
      <c r="AP65" s="47"/>
      <c r="AQ65" s="47"/>
      <c r="AR65" s="47"/>
      <c r="AS65" s="47">
        <f t="shared" si="327"/>
        <v>0</v>
      </c>
      <c r="AT65" s="47">
        <f t="shared" si="328"/>
        <v>0</v>
      </c>
      <c r="AU65" s="47">
        <f t="shared" si="329"/>
        <v>0</v>
      </c>
      <c r="AV65" s="9">
        <f t="shared" si="330"/>
        <v>223303</v>
      </c>
      <c r="AW65" s="9">
        <f t="shared" si="331"/>
        <v>164435</v>
      </c>
      <c r="AX65" s="9">
        <f t="shared" si="332"/>
        <v>0</v>
      </c>
      <c r="AY65" s="9">
        <f t="shared" si="333"/>
        <v>55579</v>
      </c>
      <c r="AZ65" s="9">
        <f t="shared" si="334"/>
        <v>3289</v>
      </c>
      <c r="BA65" s="9">
        <f t="shared" si="335"/>
        <v>0</v>
      </c>
      <c r="BB65" s="47">
        <f t="shared" si="336"/>
        <v>0.28999999999999998</v>
      </c>
      <c r="BC65" s="47">
        <f t="shared" si="337"/>
        <v>0.24</v>
      </c>
      <c r="BD65" s="47">
        <f t="shared" si="338"/>
        <v>0.05</v>
      </c>
    </row>
    <row r="66" spans="1:57" x14ac:dyDescent="0.25">
      <c r="A66" s="30"/>
      <c r="B66" s="31"/>
      <c r="C66" s="32"/>
      <c r="D66" s="33" t="s">
        <v>254</v>
      </c>
      <c r="E66" s="31"/>
      <c r="F66" s="31"/>
      <c r="G66" s="31"/>
      <c r="H66" s="34">
        <v>77667288</v>
      </c>
      <c r="I66" s="34">
        <v>55937368</v>
      </c>
      <c r="J66" s="34">
        <v>780000</v>
      </c>
      <c r="K66" s="34">
        <v>19094958</v>
      </c>
      <c r="L66" s="34">
        <v>1118748</v>
      </c>
      <c r="M66" s="34">
        <v>736214</v>
      </c>
      <c r="N66" s="48">
        <v>92.23</v>
      </c>
      <c r="O66" s="48">
        <v>71.08</v>
      </c>
      <c r="P66" s="48">
        <v>21.150000000000002</v>
      </c>
      <c r="Q66" s="34">
        <f t="shared" ref="Q66:BD66" si="339">SUM(Q63:Q65)</f>
        <v>0</v>
      </c>
      <c r="R66" s="34">
        <f t="shared" si="339"/>
        <v>0</v>
      </c>
      <c r="S66" s="34">
        <f t="shared" si="339"/>
        <v>0</v>
      </c>
      <c r="T66" s="34">
        <f t="shared" si="339"/>
        <v>0</v>
      </c>
      <c r="U66" s="34">
        <f t="shared" si="339"/>
        <v>0</v>
      </c>
      <c r="V66" s="34">
        <f t="shared" si="339"/>
        <v>0</v>
      </c>
      <c r="W66" s="34">
        <f t="shared" si="339"/>
        <v>0</v>
      </c>
      <c r="X66" s="34">
        <f t="shared" si="339"/>
        <v>0</v>
      </c>
      <c r="Y66" s="34">
        <f t="shared" si="339"/>
        <v>0</v>
      </c>
      <c r="Z66" s="34">
        <f t="shared" si="339"/>
        <v>0</v>
      </c>
      <c r="AA66" s="34">
        <f t="shared" si="339"/>
        <v>0</v>
      </c>
      <c r="AB66" s="34">
        <f t="shared" si="339"/>
        <v>0</v>
      </c>
      <c r="AC66" s="34">
        <f t="shared" si="339"/>
        <v>0</v>
      </c>
      <c r="AD66" s="34">
        <f t="shared" si="339"/>
        <v>0</v>
      </c>
      <c r="AE66" s="34">
        <f t="shared" si="339"/>
        <v>0</v>
      </c>
      <c r="AF66" s="34">
        <f t="shared" si="339"/>
        <v>0</v>
      </c>
      <c r="AG66" s="34">
        <f t="shared" si="339"/>
        <v>0</v>
      </c>
      <c r="AH66" s="34">
        <f t="shared" si="339"/>
        <v>0</v>
      </c>
      <c r="AI66" s="34">
        <f t="shared" si="339"/>
        <v>0</v>
      </c>
      <c r="AJ66" s="48">
        <f t="shared" si="339"/>
        <v>0</v>
      </c>
      <c r="AK66" s="48">
        <f t="shared" si="339"/>
        <v>0</v>
      </c>
      <c r="AL66" s="48">
        <f t="shared" si="339"/>
        <v>0</v>
      </c>
      <c r="AM66" s="48">
        <f t="shared" si="339"/>
        <v>0</v>
      </c>
      <c r="AN66" s="48">
        <f t="shared" si="339"/>
        <v>0</v>
      </c>
      <c r="AO66" s="48">
        <f t="shared" si="339"/>
        <v>0</v>
      </c>
      <c r="AP66" s="48">
        <f t="shared" si="339"/>
        <v>0</v>
      </c>
      <c r="AQ66" s="48">
        <f t="shared" si="339"/>
        <v>0</v>
      </c>
      <c r="AR66" s="48">
        <f t="shared" si="339"/>
        <v>0</v>
      </c>
      <c r="AS66" s="48">
        <f t="shared" si="339"/>
        <v>0</v>
      </c>
      <c r="AT66" s="48">
        <f t="shared" si="339"/>
        <v>0</v>
      </c>
      <c r="AU66" s="48">
        <f t="shared" si="339"/>
        <v>0</v>
      </c>
      <c r="AV66" s="34">
        <f t="shared" si="339"/>
        <v>77667288</v>
      </c>
      <c r="AW66" s="34">
        <f t="shared" si="339"/>
        <v>55937368</v>
      </c>
      <c r="AX66" s="34">
        <f t="shared" si="339"/>
        <v>780000</v>
      </c>
      <c r="AY66" s="34">
        <f t="shared" si="339"/>
        <v>19094958</v>
      </c>
      <c r="AZ66" s="34">
        <f t="shared" si="339"/>
        <v>1118748</v>
      </c>
      <c r="BA66" s="34">
        <f t="shared" si="339"/>
        <v>736214</v>
      </c>
      <c r="BB66" s="48">
        <f t="shared" si="339"/>
        <v>92.23</v>
      </c>
      <c r="BC66" s="48">
        <f t="shared" si="339"/>
        <v>71.08</v>
      </c>
      <c r="BD66" s="48">
        <f t="shared" si="339"/>
        <v>21.150000000000002</v>
      </c>
      <c r="BE66" s="43">
        <f>AV66-H66</f>
        <v>0</v>
      </c>
    </row>
    <row r="67" spans="1:57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9">
        <v>9261166</v>
      </c>
      <c r="I67" s="9">
        <v>6694966</v>
      </c>
      <c r="J67" s="9">
        <v>134530</v>
      </c>
      <c r="K67" s="9">
        <v>2234434</v>
      </c>
      <c r="L67" s="9">
        <v>134350</v>
      </c>
      <c r="M67" s="9">
        <v>62886</v>
      </c>
      <c r="N67" s="47">
        <v>12.3</v>
      </c>
      <c r="O67" s="47">
        <v>10</v>
      </c>
      <c r="P67" s="47">
        <v>2.3000000000000007</v>
      </c>
      <c r="Q67" s="9">
        <f t="shared" ref="Q67:Q68" si="340">Z67*-1</f>
        <v>0</v>
      </c>
      <c r="R67" s="29"/>
      <c r="S67" s="29"/>
      <c r="T67" s="29"/>
      <c r="U67" s="29"/>
      <c r="V67" s="29"/>
      <c r="W67" s="29"/>
      <c r="X67" s="9">
        <f t="shared" ref="X67:X68" si="341">SUM(Q67:W67)</f>
        <v>0</v>
      </c>
      <c r="Y67" s="9"/>
      <c r="Z67" s="9">
        <f>OON!DR67+OON!DS67</f>
        <v>0</v>
      </c>
      <c r="AA67" s="9"/>
      <c r="AB67" s="9">
        <f t="shared" ref="AB67:AB68" si="342">SUM(Y67:AA67)</f>
        <v>0</v>
      </c>
      <c r="AC67" s="9">
        <f t="shared" ref="AC67:AC68" si="343">X67+AB67</f>
        <v>0</v>
      </c>
      <c r="AD67" s="9">
        <f>ROUND((X67+Y67+Z67)*33.8%,0)</f>
        <v>0</v>
      </c>
      <c r="AE67" s="9">
        <f>ROUND(X67*2%,0)</f>
        <v>0</v>
      </c>
      <c r="AF67" s="29"/>
      <c r="AG67" s="29"/>
      <c r="AH67" s="29"/>
      <c r="AI67" s="9">
        <f t="shared" ref="AI67:AI68" si="344">AF67+AG67+AH67</f>
        <v>0</v>
      </c>
      <c r="AJ67" s="47">
        <f>OON!DV67</f>
        <v>0</v>
      </c>
      <c r="AK67" s="47">
        <f>OON!DW67</f>
        <v>0</v>
      </c>
      <c r="AL67" s="47"/>
      <c r="AM67" s="47"/>
      <c r="AN67" s="47"/>
      <c r="AO67" s="47"/>
      <c r="AP67" s="47"/>
      <c r="AQ67" s="47"/>
      <c r="AR67" s="47"/>
      <c r="AS67" s="47">
        <f t="shared" ref="AS67:AS68" si="345">AJ67+AL67+AM67+AP67+AR67+AN67</f>
        <v>0</v>
      </c>
      <c r="AT67" s="47">
        <f t="shared" ref="AT67:AT68" si="346">AK67+AQ67+AO67</f>
        <v>0</v>
      </c>
      <c r="AU67" s="47">
        <f t="shared" ref="AU67:AU68" si="347">AS67+AT67</f>
        <v>0</v>
      </c>
      <c r="AV67" s="9">
        <f t="shared" ref="AV67:AV68" si="348">AW67+AX67+AY67+AZ67+BA67</f>
        <v>9261166</v>
      </c>
      <c r="AW67" s="9">
        <f t="shared" ref="AW67:AW68" si="349">I67+X67</f>
        <v>6694966</v>
      </c>
      <c r="AX67" s="9">
        <f t="shared" ref="AX67:AX68" si="350">J67+AB67</f>
        <v>134530</v>
      </c>
      <c r="AY67" s="9">
        <f t="shared" ref="AY67:AY68" si="351">K67+AD67</f>
        <v>2234434</v>
      </c>
      <c r="AZ67" s="9">
        <f t="shared" ref="AZ67:AZ68" si="352">L67+AE67</f>
        <v>134350</v>
      </c>
      <c r="BA67" s="9">
        <f t="shared" ref="BA67:BA68" si="353">M67+AI67</f>
        <v>62886</v>
      </c>
      <c r="BB67" s="47">
        <f t="shared" ref="BB67:BB68" si="354">BC67+BD67</f>
        <v>12.3</v>
      </c>
      <c r="BC67" s="47">
        <f t="shared" ref="BC67:BC68" si="355">O67+AS67</f>
        <v>10</v>
      </c>
      <c r="BD67" s="47">
        <f t="shared" ref="BD67:BD68" si="356">P67+AT67</f>
        <v>2.3000000000000007</v>
      </c>
    </row>
    <row r="68" spans="1:57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47">
        <v>0</v>
      </c>
      <c r="O68" s="47">
        <v>0</v>
      </c>
      <c r="P68" s="47">
        <v>0</v>
      </c>
      <c r="Q68" s="9">
        <f t="shared" si="340"/>
        <v>0</v>
      </c>
      <c r="R68" s="50"/>
      <c r="S68" s="50"/>
      <c r="T68" s="50"/>
      <c r="U68" s="50"/>
      <c r="V68" s="50"/>
      <c r="W68" s="50"/>
      <c r="X68" s="9">
        <f t="shared" si="341"/>
        <v>0</v>
      </c>
      <c r="Y68" s="9"/>
      <c r="Z68" s="9">
        <f>OON!DR68+OON!DS68</f>
        <v>0</v>
      </c>
      <c r="AA68" s="9"/>
      <c r="AB68" s="9">
        <f t="shared" si="342"/>
        <v>0</v>
      </c>
      <c r="AC68" s="9">
        <f t="shared" si="343"/>
        <v>0</v>
      </c>
      <c r="AD68" s="9">
        <f t="shared" ref="AD68" si="357">ROUND((X68+Y68+Z68)*33.8%,0)</f>
        <v>0</v>
      </c>
      <c r="AE68" s="9">
        <f t="shared" ref="AE68" si="358">ROUND(X68*2%,0)</f>
        <v>0</v>
      </c>
      <c r="AF68" s="50"/>
      <c r="AG68" s="50"/>
      <c r="AH68" s="50"/>
      <c r="AI68" s="9">
        <f t="shared" si="344"/>
        <v>0</v>
      </c>
      <c r="AJ68" s="47">
        <f>OON!DV68</f>
        <v>0</v>
      </c>
      <c r="AK68" s="47">
        <f>OON!DW68</f>
        <v>0</v>
      </c>
      <c r="AL68" s="47"/>
      <c r="AM68" s="47"/>
      <c r="AN68" s="47"/>
      <c r="AO68" s="47"/>
      <c r="AP68" s="47"/>
      <c r="AQ68" s="47"/>
      <c r="AR68" s="47"/>
      <c r="AS68" s="47">
        <f t="shared" si="345"/>
        <v>0</v>
      </c>
      <c r="AT68" s="47">
        <f t="shared" si="346"/>
        <v>0</v>
      </c>
      <c r="AU68" s="47">
        <f t="shared" si="347"/>
        <v>0</v>
      </c>
      <c r="AV68" s="9">
        <f t="shared" si="348"/>
        <v>0</v>
      </c>
      <c r="AW68" s="9">
        <f t="shared" si="349"/>
        <v>0</v>
      </c>
      <c r="AX68" s="9">
        <f t="shared" si="350"/>
        <v>0</v>
      </c>
      <c r="AY68" s="9">
        <f t="shared" si="351"/>
        <v>0</v>
      </c>
      <c r="AZ68" s="9">
        <f t="shared" si="352"/>
        <v>0</v>
      </c>
      <c r="BA68" s="9">
        <f t="shared" si="353"/>
        <v>0</v>
      </c>
      <c r="BB68" s="47">
        <f t="shared" si="354"/>
        <v>0</v>
      </c>
      <c r="BC68" s="47">
        <f t="shared" si="355"/>
        <v>0</v>
      </c>
      <c r="BD68" s="47">
        <f t="shared" si="356"/>
        <v>0</v>
      </c>
    </row>
    <row r="69" spans="1:57" x14ac:dyDescent="0.25">
      <c r="A69" s="30"/>
      <c r="B69" s="31"/>
      <c r="C69" s="32"/>
      <c r="D69" s="33" t="s">
        <v>163</v>
      </c>
      <c r="E69" s="35"/>
      <c r="F69" s="35"/>
      <c r="G69" s="35"/>
      <c r="H69" s="34">
        <v>9261166</v>
      </c>
      <c r="I69" s="34">
        <v>6694966</v>
      </c>
      <c r="J69" s="34">
        <v>134530</v>
      </c>
      <c r="K69" s="34">
        <v>2234434</v>
      </c>
      <c r="L69" s="34">
        <v>134350</v>
      </c>
      <c r="M69" s="34">
        <v>62886</v>
      </c>
      <c r="N69" s="48">
        <v>12.3</v>
      </c>
      <c r="O69" s="48">
        <v>10</v>
      </c>
      <c r="P69" s="48">
        <v>2.3000000000000007</v>
      </c>
      <c r="Q69" s="51">
        <f t="shared" ref="Q69:BD69" si="359">SUM(Q67:Q68)</f>
        <v>0</v>
      </c>
      <c r="R69" s="51">
        <f t="shared" si="359"/>
        <v>0</v>
      </c>
      <c r="S69" s="51">
        <f t="shared" si="359"/>
        <v>0</v>
      </c>
      <c r="T69" s="51">
        <f t="shared" si="359"/>
        <v>0</v>
      </c>
      <c r="U69" s="51">
        <f t="shared" si="359"/>
        <v>0</v>
      </c>
      <c r="V69" s="51">
        <f t="shared" si="359"/>
        <v>0</v>
      </c>
      <c r="W69" s="51">
        <f t="shared" si="359"/>
        <v>0</v>
      </c>
      <c r="X69" s="51">
        <f t="shared" si="359"/>
        <v>0</v>
      </c>
      <c r="Y69" s="51">
        <f t="shared" si="359"/>
        <v>0</v>
      </c>
      <c r="Z69" s="51">
        <f t="shared" si="359"/>
        <v>0</v>
      </c>
      <c r="AA69" s="51">
        <f t="shared" si="359"/>
        <v>0</v>
      </c>
      <c r="AB69" s="51">
        <f t="shared" si="359"/>
        <v>0</v>
      </c>
      <c r="AC69" s="51">
        <f t="shared" si="359"/>
        <v>0</v>
      </c>
      <c r="AD69" s="51">
        <f t="shared" si="359"/>
        <v>0</v>
      </c>
      <c r="AE69" s="51">
        <f t="shared" si="359"/>
        <v>0</v>
      </c>
      <c r="AF69" s="51">
        <f t="shared" si="359"/>
        <v>0</v>
      </c>
      <c r="AG69" s="51">
        <f t="shared" si="359"/>
        <v>0</v>
      </c>
      <c r="AH69" s="51">
        <f t="shared" si="359"/>
        <v>0</v>
      </c>
      <c r="AI69" s="51">
        <f t="shared" si="359"/>
        <v>0</v>
      </c>
      <c r="AJ69" s="58">
        <f t="shared" si="359"/>
        <v>0</v>
      </c>
      <c r="AK69" s="58">
        <f t="shared" si="359"/>
        <v>0</v>
      </c>
      <c r="AL69" s="48">
        <f t="shared" si="359"/>
        <v>0</v>
      </c>
      <c r="AM69" s="48">
        <f t="shared" si="359"/>
        <v>0</v>
      </c>
      <c r="AN69" s="48">
        <f t="shared" si="359"/>
        <v>0</v>
      </c>
      <c r="AO69" s="48">
        <f t="shared" si="359"/>
        <v>0</v>
      </c>
      <c r="AP69" s="48">
        <f t="shared" si="359"/>
        <v>0</v>
      </c>
      <c r="AQ69" s="48">
        <f t="shared" si="359"/>
        <v>0</v>
      </c>
      <c r="AR69" s="48">
        <f t="shared" si="359"/>
        <v>0</v>
      </c>
      <c r="AS69" s="48">
        <f t="shared" si="359"/>
        <v>0</v>
      </c>
      <c r="AT69" s="48">
        <f t="shared" si="359"/>
        <v>0</v>
      </c>
      <c r="AU69" s="48">
        <f t="shared" si="359"/>
        <v>0</v>
      </c>
      <c r="AV69" s="34">
        <f t="shared" si="359"/>
        <v>9261166</v>
      </c>
      <c r="AW69" s="34">
        <f t="shared" si="359"/>
        <v>6694966</v>
      </c>
      <c r="AX69" s="34">
        <f t="shared" si="359"/>
        <v>134530</v>
      </c>
      <c r="AY69" s="34">
        <f t="shared" si="359"/>
        <v>2234434</v>
      </c>
      <c r="AZ69" s="34">
        <f t="shared" si="359"/>
        <v>134350</v>
      </c>
      <c r="BA69" s="34">
        <f t="shared" si="359"/>
        <v>62886</v>
      </c>
      <c r="BB69" s="48">
        <f t="shared" si="359"/>
        <v>12.3</v>
      </c>
      <c r="BC69" s="48">
        <f t="shared" si="359"/>
        <v>10</v>
      </c>
      <c r="BD69" s="48">
        <f t="shared" si="359"/>
        <v>2.3000000000000007</v>
      </c>
      <c r="BE69" s="43">
        <f>AV69-H69</f>
        <v>0</v>
      </c>
    </row>
    <row r="70" spans="1:57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9">
        <v>34545205</v>
      </c>
      <c r="I70" s="9">
        <v>25029661</v>
      </c>
      <c r="J70" s="9">
        <v>215640</v>
      </c>
      <c r="K70" s="9">
        <v>8532911</v>
      </c>
      <c r="L70" s="9">
        <v>500593</v>
      </c>
      <c r="M70" s="9">
        <v>266400</v>
      </c>
      <c r="N70" s="47">
        <v>48.19</v>
      </c>
      <c r="O70" s="47">
        <v>37.39</v>
      </c>
      <c r="P70" s="47">
        <v>10.8</v>
      </c>
      <c r="Q70" s="9">
        <f t="shared" ref="Q70:Q73" si="360">Z70*-1</f>
        <v>0</v>
      </c>
      <c r="R70" s="29"/>
      <c r="S70" s="29"/>
      <c r="T70" s="29"/>
      <c r="U70" s="29"/>
      <c r="V70" s="29"/>
      <c r="W70" s="29"/>
      <c r="X70" s="9">
        <f t="shared" ref="X70:X73" si="361">SUM(Q70:W70)</f>
        <v>0</v>
      </c>
      <c r="Y70" s="9"/>
      <c r="Z70" s="9">
        <f>OON!DR70+OON!DS70</f>
        <v>0</v>
      </c>
      <c r="AA70" s="9"/>
      <c r="AB70" s="9">
        <f t="shared" ref="AB70:AB73" si="362">SUM(Y70:AA70)</f>
        <v>0</v>
      </c>
      <c r="AC70" s="9">
        <f t="shared" ref="AC70:AC73" si="363">X70+AB70</f>
        <v>0</v>
      </c>
      <c r="AD70" s="9">
        <f t="shared" ref="AD70:AD73" si="364">ROUND((X70+Y70+Z70)*33.8%,0)</f>
        <v>0</v>
      </c>
      <c r="AE70" s="9">
        <f t="shared" ref="AE70:AE73" si="365">ROUND(X70*2%,0)</f>
        <v>0</v>
      </c>
      <c r="AF70" s="29"/>
      <c r="AG70" s="29"/>
      <c r="AH70" s="29"/>
      <c r="AI70" s="9">
        <f t="shared" ref="AI70:AI73" si="366">AF70+AG70+AH70</f>
        <v>0</v>
      </c>
      <c r="AJ70" s="47">
        <f>OON!DV70</f>
        <v>0</v>
      </c>
      <c r="AK70" s="47">
        <f>OON!DW70</f>
        <v>0</v>
      </c>
      <c r="AL70" s="47"/>
      <c r="AM70" s="47"/>
      <c r="AN70" s="47"/>
      <c r="AO70" s="47"/>
      <c r="AP70" s="47"/>
      <c r="AQ70" s="47"/>
      <c r="AR70" s="47"/>
      <c r="AS70" s="47">
        <f t="shared" ref="AS70:AS73" si="367">AJ70+AL70+AM70+AP70+AR70+AN70</f>
        <v>0</v>
      </c>
      <c r="AT70" s="47">
        <f t="shared" ref="AT70:AT73" si="368">AK70+AQ70+AO70</f>
        <v>0</v>
      </c>
      <c r="AU70" s="47">
        <f t="shared" ref="AU70:AU73" si="369">AS70+AT70</f>
        <v>0</v>
      </c>
      <c r="AV70" s="9">
        <f t="shared" ref="AV70:AV73" si="370">AW70+AX70+AY70+AZ70+BA70</f>
        <v>34545205</v>
      </c>
      <c r="AW70" s="9">
        <f t="shared" ref="AW70:AW73" si="371">I70+X70</f>
        <v>25029661</v>
      </c>
      <c r="AX70" s="9">
        <f t="shared" ref="AX70:AX73" si="372">J70+AB70</f>
        <v>215640</v>
      </c>
      <c r="AY70" s="9">
        <f t="shared" ref="AY70:AY73" si="373">K70+AD70</f>
        <v>8532911</v>
      </c>
      <c r="AZ70" s="9">
        <f t="shared" ref="AZ70:AZ73" si="374">L70+AE70</f>
        <v>500593</v>
      </c>
      <c r="BA70" s="9">
        <f t="shared" ref="BA70:BA73" si="375">M70+AI70</f>
        <v>266400</v>
      </c>
      <c r="BB70" s="47">
        <f t="shared" ref="BB70:BB73" si="376">BC70+BD70</f>
        <v>48.19</v>
      </c>
      <c r="BC70" s="47">
        <f t="shared" ref="BC70:BC73" si="377">O70+AS70</f>
        <v>37.39</v>
      </c>
      <c r="BD70" s="47">
        <f t="shared" ref="BD70:BD73" si="378">P70+AT70</f>
        <v>10.8</v>
      </c>
    </row>
    <row r="71" spans="1:57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47">
        <v>0</v>
      </c>
      <c r="O71" s="47">
        <v>0</v>
      </c>
      <c r="P71" s="47">
        <v>0</v>
      </c>
      <c r="Q71" s="9">
        <f t="shared" si="360"/>
        <v>0</v>
      </c>
      <c r="R71" s="50"/>
      <c r="S71" s="50"/>
      <c r="T71" s="50"/>
      <c r="U71" s="50"/>
      <c r="V71" s="50"/>
      <c r="W71" s="50"/>
      <c r="X71" s="9">
        <f t="shared" si="361"/>
        <v>0</v>
      </c>
      <c r="Y71" s="9"/>
      <c r="Z71" s="9">
        <f>OON!DR71+OON!DS71</f>
        <v>0</v>
      </c>
      <c r="AA71" s="9"/>
      <c r="AB71" s="9">
        <f t="shared" si="362"/>
        <v>0</v>
      </c>
      <c r="AC71" s="9">
        <f t="shared" si="363"/>
        <v>0</v>
      </c>
      <c r="AD71" s="9">
        <f t="shared" si="364"/>
        <v>0</v>
      </c>
      <c r="AE71" s="9">
        <f t="shared" si="365"/>
        <v>0</v>
      </c>
      <c r="AF71" s="50"/>
      <c r="AG71" s="50"/>
      <c r="AH71" s="50"/>
      <c r="AI71" s="9">
        <f t="shared" si="366"/>
        <v>0</v>
      </c>
      <c r="AJ71" s="47">
        <f>OON!DV71</f>
        <v>0</v>
      </c>
      <c r="AK71" s="47">
        <f>OON!DW71</f>
        <v>0</v>
      </c>
      <c r="AL71" s="47"/>
      <c r="AM71" s="47"/>
      <c r="AN71" s="47"/>
      <c r="AO71" s="47"/>
      <c r="AP71" s="47"/>
      <c r="AQ71" s="47"/>
      <c r="AR71" s="47"/>
      <c r="AS71" s="47">
        <f t="shared" si="367"/>
        <v>0</v>
      </c>
      <c r="AT71" s="47">
        <f t="shared" si="368"/>
        <v>0</v>
      </c>
      <c r="AU71" s="47">
        <f t="shared" si="369"/>
        <v>0</v>
      </c>
      <c r="AV71" s="9">
        <f t="shared" si="370"/>
        <v>0</v>
      </c>
      <c r="AW71" s="9">
        <f t="shared" si="371"/>
        <v>0</v>
      </c>
      <c r="AX71" s="9">
        <f t="shared" si="372"/>
        <v>0</v>
      </c>
      <c r="AY71" s="9">
        <f t="shared" si="373"/>
        <v>0</v>
      </c>
      <c r="AZ71" s="9">
        <f t="shared" si="374"/>
        <v>0</v>
      </c>
      <c r="BA71" s="9">
        <f t="shared" si="375"/>
        <v>0</v>
      </c>
      <c r="BB71" s="47">
        <f t="shared" si="376"/>
        <v>0</v>
      </c>
      <c r="BC71" s="47">
        <f t="shared" si="377"/>
        <v>0</v>
      </c>
      <c r="BD71" s="47">
        <f t="shared" si="378"/>
        <v>0</v>
      </c>
    </row>
    <row r="72" spans="1:57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9">
        <v>784548</v>
      </c>
      <c r="I72" s="9">
        <v>478722</v>
      </c>
      <c r="J72" s="9">
        <v>95000</v>
      </c>
      <c r="K72" s="9">
        <v>193919</v>
      </c>
      <c r="L72" s="9">
        <v>9575</v>
      </c>
      <c r="M72" s="9">
        <v>7332</v>
      </c>
      <c r="N72" s="47">
        <v>1.51</v>
      </c>
      <c r="O72" s="47">
        <v>0</v>
      </c>
      <c r="P72" s="47">
        <v>1.51</v>
      </c>
      <c r="Q72" s="9">
        <f t="shared" si="360"/>
        <v>0</v>
      </c>
      <c r="R72" s="50"/>
      <c r="S72" s="50"/>
      <c r="T72" s="50"/>
      <c r="U72" s="50"/>
      <c r="V72" s="50"/>
      <c r="W72" s="50"/>
      <c r="X72" s="9">
        <f t="shared" si="361"/>
        <v>0</v>
      </c>
      <c r="Y72" s="9"/>
      <c r="Z72" s="9">
        <f>OON!DR72+OON!DS72</f>
        <v>0</v>
      </c>
      <c r="AA72" s="9"/>
      <c r="AB72" s="9">
        <f t="shared" si="362"/>
        <v>0</v>
      </c>
      <c r="AC72" s="9">
        <f t="shared" si="363"/>
        <v>0</v>
      </c>
      <c r="AD72" s="9">
        <f t="shared" si="364"/>
        <v>0</v>
      </c>
      <c r="AE72" s="9">
        <f t="shared" si="365"/>
        <v>0</v>
      </c>
      <c r="AF72" s="50"/>
      <c r="AG72" s="50"/>
      <c r="AH72" s="50"/>
      <c r="AI72" s="9">
        <f t="shared" si="366"/>
        <v>0</v>
      </c>
      <c r="AJ72" s="47">
        <f>OON!DV72</f>
        <v>0</v>
      </c>
      <c r="AK72" s="47">
        <f>OON!DW72</f>
        <v>0</v>
      </c>
      <c r="AL72" s="47"/>
      <c r="AM72" s="47"/>
      <c r="AN72" s="47"/>
      <c r="AO72" s="47"/>
      <c r="AP72" s="47"/>
      <c r="AQ72" s="47"/>
      <c r="AR72" s="47"/>
      <c r="AS72" s="47">
        <f t="shared" si="367"/>
        <v>0</v>
      </c>
      <c r="AT72" s="47">
        <f t="shared" si="368"/>
        <v>0</v>
      </c>
      <c r="AU72" s="47">
        <f t="shared" si="369"/>
        <v>0</v>
      </c>
      <c r="AV72" s="9">
        <f t="shared" si="370"/>
        <v>784548</v>
      </c>
      <c r="AW72" s="9">
        <f t="shared" si="371"/>
        <v>478722</v>
      </c>
      <c r="AX72" s="9">
        <f t="shared" si="372"/>
        <v>95000</v>
      </c>
      <c r="AY72" s="9">
        <f t="shared" si="373"/>
        <v>193919</v>
      </c>
      <c r="AZ72" s="9">
        <f t="shared" si="374"/>
        <v>9575</v>
      </c>
      <c r="BA72" s="9">
        <f t="shared" si="375"/>
        <v>7332</v>
      </c>
      <c r="BB72" s="47">
        <f t="shared" si="376"/>
        <v>1.51</v>
      </c>
      <c r="BC72" s="47">
        <f t="shared" si="377"/>
        <v>0</v>
      </c>
      <c r="BD72" s="47">
        <f t="shared" si="378"/>
        <v>1.51</v>
      </c>
    </row>
    <row r="73" spans="1:57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9">
        <v>3019942</v>
      </c>
      <c r="I73" s="9">
        <v>1984283</v>
      </c>
      <c r="J73" s="9">
        <v>230000</v>
      </c>
      <c r="K73" s="9">
        <v>748428</v>
      </c>
      <c r="L73" s="9">
        <v>39686</v>
      </c>
      <c r="M73" s="9">
        <v>17545</v>
      </c>
      <c r="N73" s="47">
        <v>4.1500000000000004</v>
      </c>
      <c r="O73" s="47">
        <v>3.5500000000000003</v>
      </c>
      <c r="P73" s="47">
        <v>0.6</v>
      </c>
      <c r="Q73" s="9">
        <f t="shared" si="360"/>
        <v>0</v>
      </c>
      <c r="R73" s="50"/>
      <c r="S73" s="50"/>
      <c r="T73" s="50"/>
      <c r="U73" s="50"/>
      <c r="V73" s="50"/>
      <c r="W73" s="50"/>
      <c r="X73" s="9">
        <f t="shared" si="361"/>
        <v>0</v>
      </c>
      <c r="Y73" s="9"/>
      <c r="Z73" s="9">
        <f>OON!DR73+OON!DS73</f>
        <v>0</v>
      </c>
      <c r="AA73" s="9"/>
      <c r="AB73" s="9">
        <f t="shared" si="362"/>
        <v>0</v>
      </c>
      <c r="AC73" s="9">
        <f t="shared" si="363"/>
        <v>0</v>
      </c>
      <c r="AD73" s="9">
        <f t="shared" si="364"/>
        <v>0</v>
      </c>
      <c r="AE73" s="9">
        <f t="shared" si="365"/>
        <v>0</v>
      </c>
      <c r="AF73" s="50"/>
      <c r="AG73" s="50"/>
      <c r="AH73" s="50"/>
      <c r="AI73" s="9">
        <f t="shared" si="366"/>
        <v>0</v>
      </c>
      <c r="AJ73" s="47">
        <f>OON!DV73</f>
        <v>0</v>
      </c>
      <c r="AK73" s="47">
        <f>OON!DW73</f>
        <v>0</v>
      </c>
      <c r="AL73" s="47"/>
      <c r="AM73" s="47"/>
      <c r="AN73" s="47"/>
      <c r="AO73" s="47"/>
      <c r="AP73" s="47"/>
      <c r="AQ73" s="47"/>
      <c r="AR73" s="47"/>
      <c r="AS73" s="47">
        <f t="shared" si="367"/>
        <v>0</v>
      </c>
      <c r="AT73" s="47">
        <f t="shared" si="368"/>
        <v>0</v>
      </c>
      <c r="AU73" s="47">
        <f t="shared" si="369"/>
        <v>0</v>
      </c>
      <c r="AV73" s="9">
        <f t="shared" si="370"/>
        <v>3019942</v>
      </c>
      <c r="AW73" s="9">
        <f t="shared" si="371"/>
        <v>1984283</v>
      </c>
      <c r="AX73" s="9">
        <f t="shared" si="372"/>
        <v>230000</v>
      </c>
      <c r="AY73" s="9">
        <f t="shared" si="373"/>
        <v>748428</v>
      </c>
      <c r="AZ73" s="9">
        <f t="shared" si="374"/>
        <v>39686</v>
      </c>
      <c r="BA73" s="9">
        <f t="shared" si="375"/>
        <v>17545</v>
      </c>
      <c r="BB73" s="47">
        <f t="shared" si="376"/>
        <v>4.1500000000000004</v>
      </c>
      <c r="BC73" s="47">
        <f t="shared" si="377"/>
        <v>3.5500000000000003</v>
      </c>
      <c r="BD73" s="47">
        <f t="shared" si="378"/>
        <v>0.6</v>
      </c>
    </row>
    <row r="74" spans="1:57" x14ac:dyDescent="0.25">
      <c r="A74" s="30"/>
      <c r="B74" s="31"/>
      <c r="C74" s="32"/>
      <c r="D74" s="33" t="s">
        <v>164</v>
      </c>
      <c r="E74" s="31"/>
      <c r="F74" s="31"/>
      <c r="G74" s="32"/>
      <c r="H74" s="34">
        <v>38349695</v>
      </c>
      <c r="I74" s="34">
        <v>27492666</v>
      </c>
      <c r="J74" s="34">
        <v>540640</v>
      </c>
      <c r="K74" s="34">
        <v>9475258</v>
      </c>
      <c r="L74" s="34">
        <v>549854</v>
      </c>
      <c r="M74" s="34">
        <v>291277</v>
      </c>
      <c r="N74" s="48">
        <v>53.849999999999994</v>
      </c>
      <c r="O74" s="48">
        <v>40.94</v>
      </c>
      <c r="P74" s="48">
        <v>12.91</v>
      </c>
      <c r="Q74" s="51">
        <f t="shared" ref="Q74:BD74" si="379">SUM(Q70:Q73)</f>
        <v>0</v>
      </c>
      <c r="R74" s="51">
        <f t="shared" si="379"/>
        <v>0</v>
      </c>
      <c r="S74" s="51">
        <f t="shared" si="379"/>
        <v>0</v>
      </c>
      <c r="T74" s="51">
        <f t="shared" si="379"/>
        <v>0</v>
      </c>
      <c r="U74" s="51">
        <f t="shared" si="379"/>
        <v>0</v>
      </c>
      <c r="V74" s="51">
        <f t="shared" si="379"/>
        <v>0</v>
      </c>
      <c r="W74" s="51">
        <f t="shared" si="379"/>
        <v>0</v>
      </c>
      <c r="X74" s="51">
        <f t="shared" si="379"/>
        <v>0</v>
      </c>
      <c r="Y74" s="51">
        <f t="shared" si="379"/>
        <v>0</v>
      </c>
      <c r="Z74" s="51">
        <f t="shared" si="379"/>
        <v>0</v>
      </c>
      <c r="AA74" s="51">
        <f t="shared" si="379"/>
        <v>0</v>
      </c>
      <c r="AB74" s="51">
        <f t="shared" si="379"/>
        <v>0</v>
      </c>
      <c r="AC74" s="51">
        <f t="shared" si="379"/>
        <v>0</v>
      </c>
      <c r="AD74" s="51">
        <f t="shared" si="379"/>
        <v>0</v>
      </c>
      <c r="AE74" s="51">
        <f t="shared" si="379"/>
        <v>0</v>
      </c>
      <c r="AF74" s="51">
        <f t="shared" si="379"/>
        <v>0</v>
      </c>
      <c r="AG74" s="51">
        <f t="shared" si="379"/>
        <v>0</v>
      </c>
      <c r="AH74" s="51">
        <f t="shared" si="379"/>
        <v>0</v>
      </c>
      <c r="AI74" s="51">
        <f t="shared" si="379"/>
        <v>0</v>
      </c>
      <c r="AJ74" s="58">
        <f t="shared" si="379"/>
        <v>0</v>
      </c>
      <c r="AK74" s="58">
        <f t="shared" si="379"/>
        <v>0</v>
      </c>
      <c r="AL74" s="48">
        <f t="shared" si="379"/>
        <v>0</v>
      </c>
      <c r="AM74" s="48">
        <f t="shared" si="379"/>
        <v>0</v>
      </c>
      <c r="AN74" s="48">
        <f t="shared" si="379"/>
        <v>0</v>
      </c>
      <c r="AO74" s="48">
        <f t="shared" si="379"/>
        <v>0</v>
      </c>
      <c r="AP74" s="48">
        <f t="shared" si="379"/>
        <v>0</v>
      </c>
      <c r="AQ74" s="48">
        <f t="shared" si="379"/>
        <v>0</v>
      </c>
      <c r="AR74" s="48">
        <f t="shared" si="379"/>
        <v>0</v>
      </c>
      <c r="AS74" s="48">
        <f t="shared" si="379"/>
        <v>0</v>
      </c>
      <c r="AT74" s="48">
        <f t="shared" si="379"/>
        <v>0</v>
      </c>
      <c r="AU74" s="48">
        <f t="shared" si="379"/>
        <v>0</v>
      </c>
      <c r="AV74" s="34">
        <f t="shared" si="379"/>
        <v>38349695</v>
      </c>
      <c r="AW74" s="34">
        <f t="shared" si="379"/>
        <v>27492666</v>
      </c>
      <c r="AX74" s="34">
        <f t="shared" si="379"/>
        <v>540640</v>
      </c>
      <c r="AY74" s="34">
        <f t="shared" si="379"/>
        <v>9475258</v>
      </c>
      <c r="AZ74" s="34">
        <f t="shared" si="379"/>
        <v>549854</v>
      </c>
      <c r="BA74" s="34">
        <f t="shared" si="379"/>
        <v>291277</v>
      </c>
      <c r="BB74" s="48">
        <f t="shared" si="379"/>
        <v>53.849999999999994</v>
      </c>
      <c r="BC74" s="48">
        <f t="shared" si="379"/>
        <v>40.94</v>
      </c>
      <c r="BD74" s="48">
        <f t="shared" si="379"/>
        <v>12.91</v>
      </c>
      <c r="BE74" s="43">
        <f>AV74-H74</f>
        <v>0</v>
      </c>
    </row>
    <row r="75" spans="1:57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9">
        <v>19460312</v>
      </c>
      <c r="I75" s="9">
        <v>14050437</v>
      </c>
      <c r="J75" s="9">
        <v>218100</v>
      </c>
      <c r="K75" s="9">
        <v>4822766</v>
      </c>
      <c r="L75" s="9">
        <v>281009</v>
      </c>
      <c r="M75" s="9">
        <v>88000</v>
      </c>
      <c r="N75" s="47">
        <v>24.470000000000002</v>
      </c>
      <c r="O75" s="47">
        <v>19.650000000000002</v>
      </c>
      <c r="P75" s="47">
        <v>4.8199999999999994</v>
      </c>
      <c r="Q75" s="9">
        <f t="shared" ref="Q75:Q78" si="380">Z75*-1</f>
        <v>0</v>
      </c>
      <c r="R75" s="29"/>
      <c r="S75" s="29"/>
      <c r="T75" s="29"/>
      <c r="U75" s="29"/>
      <c r="V75" s="29"/>
      <c r="W75" s="29"/>
      <c r="X75" s="9">
        <f t="shared" ref="X75:X78" si="381">SUM(Q75:W75)</f>
        <v>0</v>
      </c>
      <c r="Y75" s="9"/>
      <c r="Z75" s="9">
        <f>OON!DR75+OON!DS75</f>
        <v>0</v>
      </c>
      <c r="AA75" s="9"/>
      <c r="AB75" s="9">
        <f t="shared" ref="AB75:AB78" si="382">SUM(Y75:AA75)</f>
        <v>0</v>
      </c>
      <c r="AC75" s="9">
        <f t="shared" ref="AC75:AC78" si="383">X75+AB75</f>
        <v>0</v>
      </c>
      <c r="AD75" s="9">
        <f t="shared" ref="AD75:AD78" si="384">ROUND((X75+Y75+Z75)*33.8%,0)</f>
        <v>0</v>
      </c>
      <c r="AE75" s="9">
        <f t="shared" ref="AE75:AE78" si="385">ROUND(X75*2%,0)</f>
        <v>0</v>
      </c>
      <c r="AF75" s="29"/>
      <c r="AG75" s="29"/>
      <c r="AH75" s="29"/>
      <c r="AI75" s="9">
        <f t="shared" ref="AI75:AI78" si="386">AF75+AG75+AH75</f>
        <v>0</v>
      </c>
      <c r="AJ75" s="47">
        <f>OON!DV75</f>
        <v>0</v>
      </c>
      <c r="AK75" s="47">
        <f>OON!DW75</f>
        <v>0</v>
      </c>
      <c r="AL75" s="47"/>
      <c r="AM75" s="47"/>
      <c r="AN75" s="47"/>
      <c r="AO75" s="47"/>
      <c r="AP75" s="47"/>
      <c r="AQ75" s="47"/>
      <c r="AR75" s="47"/>
      <c r="AS75" s="47">
        <f t="shared" ref="AS75:AS78" si="387">AJ75+AL75+AM75+AP75+AR75+AN75</f>
        <v>0</v>
      </c>
      <c r="AT75" s="47">
        <f t="shared" ref="AT75:AT78" si="388">AK75+AQ75+AO75</f>
        <v>0</v>
      </c>
      <c r="AU75" s="47">
        <f t="shared" ref="AU75:AU78" si="389">AS75+AT75</f>
        <v>0</v>
      </c>
      <c r="AV75" s="9">
        <f t="shared" ref="AV75:AV78" si="390">AW75+AX75+AY75+AZ75+BA75</f>
        <v>19460312</v>
      </c>
      <c r="AW75" s="9">
        <f t="shared" ref="AW75:AW78" si="391">I75+X75</f>
        <v>14050437</v>
      </c>
      <c r="AX75" s="9">
        <f t="shared" ref="AX75:AX78" si="392">J75+AB75</f>
        <v>218100</v>
      </c>
      <c r="AY75" s="9">
        <f t="shared" ref="AY75:AY78" si="393">K75+AD75</f>
        <v>4822766</v>
      </c>
      <c r="AZ75" s="9">
        <f t="shared" ref="AZ75:AZ78" si="394">L75+AE75</f>
        <v>281009</v>
      </c>
      <c r="BA75" s="9">
        <f t="shared" ref="BA75:BA78" si="395">M75+AI75</f>
        <v>88000</v>
      </c>
      <c r="BB75" s="47">
        <f t="shared" ref="BB75:BB78" si="396">BC75+BD75</f>
        <v>24.470000000000002</v>
      </c>
      <c r="BC75" s="47">
        <f t="shared" ref="BC75:BC78" si="397">O75+AS75</f>
        <v>19.650000000000002</v>
      </c>
      <c r="BD75" s="47">
        <f t="shared" ref="BD75:BD78" si="398">P75+AT75</f>
        <v>4.8199999999999994</v>
      </c>
    </row>
    <row r="76" spans="1:57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9">
        <v>117618</v>
      </c>
      <c r="I76" s="9">
        <v>86611</v>
      </c>
      <c r="J76" s="9">
        <v>0</v>
      </c>
      <c r="K76" s="9">
        <v>29275</v>
      </c>
      <c r="L76" s="9">
        <v>1732</v>
      </c>
      <c r="M76" s="9">
        <v>0</v>
      </c>
      <c r="N76" s="47">
        <v>0.25</v>
      </c>
      <c r="O76" s="47">
        <v>0.25</v>
      </c>
      <c r="P76" s="47">
        <v>0</v>
      </c>
      <c r="Q76" s="9">
        <f t="shared" si="380"/>
        <v>0</v>
      </c>
      <c r="R76" s="50"/>
      <c r="S76" s="50"/>
      <c r="T76" s="50"/>
      <c r="U76" s="50"/>
      <c r="V76" s="50"/>
      <c r="W76" s="50"/>
      <c r="X76" s="9">
        <f t="shared" si="381"/>
        <v>0</v>
      </c>
      <c r="Y76" s="9"/>
      <c r="Z76" s="9">
        <f>OON!DR76+OON!DS76</f>
        <v>0</v>
      </c>
      <c r="AA76" s="9"/>
      <c r="AB76" s="9">
        <f t="shared" si="382"/>
        <v>0</v>
      </c>
      <c r="AC76" s="9">
        <f t="shared" si="383"/>
        <v>0</v>
      </c>
      <c r="AD76" s="9">
        <f t="shared" si="384"/>
        <v>0</v>
      </c>
      <c r="AE76" s="9">
        <f t="shared" si="385"/>
        <v>0</v>
      </c>
      <c r="AF76" s="50"/>
      <c r="AG76" s="50"/>
      <c r="AH76" s="50"/>
      <c r="AI76" s="9">
        <f t="shared" si="386"/>
        <v>0</v>
      </c>
      <c r="AJ76" s="47">
        <f>OON!DV76</f>
        <v>0</v>
      </c>
      <c r="AK76" s="47">
        <f>OON!DW76</f>
        <v>0</v>
      </c>
      <c r="AL76" s="47"/>
      <c r="AM76" s="47"/>
      <c r="AN76" s="47"/>
      <c r="AO76" s="47"/>
      <c r="AP76" s="47"/>
      <c r="AQ76" s="47"/>
      <c r="AR76" s="47"/>
      <c r="AS76" s="47">
        <f t="shared" si="387"/>
        <v>0</v>
      </c>
      <c r="AT76" s="47">
        <f t="shared" si="388"/>
        <v>0</v>
      </c>
      <c r="AU76" s="47">
        <f t="shared" si="389"/>
        <v>0</v>
      </c>
      <c r="AV76" s="9">
        <f t="shared" si="390"/>
        <v>117618</v>
      </c>
      <c r="AW76" s="9">
        <f t="shared" si="391"/>
        <v>86611</v>
      </c>
      <c r="AX76" s="9">
        <f t="shared" si="392"/>
        <v>0</v>
      </c>
      <c r="AY76" s="9">
        <f t="shared" si="393"/>
        <v>29275</v>
      </c>
      <c r="AZ76" s="9">
        <f t="shared" si="394"/>
        <v>1732</v>
      </c>
      <c r="BA76" s="9">
        <f t="shared" si="395"/>
        <v>0</v>
      </c>
      <c r="BB76" s="47">
        <f t="shared" si="396"/>
        <v>0.25</v>
      </c>
      <c r="BC76" s="47">
        <f t="shared" si="397"/>
        <v>0.25</v>
      </c>
      <c r="BD76" s="47">
        <f t="shared" si="398"/>
        <v>0</v>
      </c>
    </row>
    <row r="77" spans="1:57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9">
        <v>1434611</v>
      </c>
      <c r="I77" s="9">
        <v>1050919</v>
      </c>
      <c r="J77" s="9">
        <v>0</v>
      </c>
      <c r="K77" s="9">
        <v>355210</v>
      </c>
      <c r="L77" s="9">
        <v>21018</v>
      </c>
      <c r="M77" s="9">
        <v>7464</v>
      </c>
      <c r="N77" s="47">
        <v>3.3099999999999996</v>
      </c>
      <c r="O77" s="47">
        <v>0</v>
      </c>
      <c r="P77" s="47">
        <v>3.3099999999999996</v>
      </c>
      <c r="Q77" s="9">
        <f t="shared" si="380"/>
        <v>0</v>
      </c>
      <c r="R77" s="50"/>
      <c r="S77" s="50"/>
      <c r="T77" s="50"/>
      <c r="U77" s="50"/>
      <c r="V77" s="50"/>
      <c r="W77" s="50"/>
      <c r="X77" s="9">
        <f t="shared" si="381"/>
        <v>0</v>
      </c>
      <c r="Y77" s="9"/>
      <c r="Z77" s="9">
        <f>OON!DR77+OON!DS77</f>
        <v>0</v>
      </c>
      <c r="AA77" s="9"/>
      <c r="AB77" s="9">
        <f t="shared" si="382"/>
        <v>0</v>
      </c>
      <c r="AC77" s="9">
        <f t="shared" si="383"/>
        <v>0</v>
      </c>
      <c r="AD77" s="9">
        <f t="shared" si="384"/>
        <v>0</v>
      </c>
      <c r="AE77" s="9">
        <f t="shared" si="385"/>
        <v>0</v>
      </c>
      <c r="AF77" s="50"/>
      <c r="AG77" s="50"/>
      <c r="AH77" s="50"/>
      <c r="AI77" s="9">
        <f t="shared" si="386"/>
        <v>0</v>
      </c>
      <c r="AJ77" s="47">
        <f>OON!DV77</f>
        <v>0</v>
      </c>
      <c r="AK77" s="47">
        <f>OON!DW77</f>
        <v>0</v>
      </c>
      <c r="AL77" s="47"/>
      <c r="AM77" s="47"/>
      <c r="AN77" s="47"/>
      <c r="AO77" s="47"/>
      <c r="AP77" s="47"/>
      <c r="AQ77" s="47"/>
      <c r="AR77" s="47"/>
      <c r="AS77" s="47">
        <f t="shared" si="387"/>
        <v>0</v>
      </c>
      <c r="AT77" s="47">
        <f t="shared" si="388"/>
        <v>0</v>
      </c>
      <c r="AU77" s="47">
        <f t="shared" si="389"/>
        <v>0</v>
      </c>
      <c r="AV77" s="9">
        <f t="shared" si="390"/>
        <v>1434611</v>
      </c>
      <c r="AW77" s="9">
        <f t="shared" si="391"/>
        <v>1050919</v>
      </c>
      <c r="AX77" s="9">
        <f t="shared" si="392"/>
        <v>0</v>
      </c>
      <c r="AY77" s="9">
        <f t="shared" si="393"/>
        <v>355210</v>
      </c>
      <c r="AZ77" s="9">
        <f t="shared" si="394"/>
        <v>21018</v>
      </c>
      <c r="BA77" s="9">
        <f t="shared" si="395"/>
        <v>7464</v>
      </c>
      <c r="BB77" s="47">
        <f t="shared" si="396"/>
        <v>3.3099999999999996</v>
      </c>
      <c r="BC77" s="47">
        <f t="shared" si="397"/>
        <v>0</v>
      </c>
      <c r="BD77" s="47">
        <f t="shared" si="398"/>
        <v>3.3099999999999996</v>
      </c>
    </row>
    <row r="78" spans="1:57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9">
        <v>3215184</v>
      </c>
      <c r="I78" s="9">
        <v>2323003</v>
      </c>
      <c r="J78" s="9">
        <v>31900</v>
      </c>
      <c r="K78" s="9">
        <v>795957</v>
      </c>
      <c r="L78" s="9">
        <v>46460</v>
      </c>
      <c r="M78" s="9">
        <v>17864</v>
      </c>
      <c r="N78" s="47">
        <v>5.33</v>
      </c>
      <c r="O78" s="47">
        <v>3.75</v>
      </c>
      <c r="P78" s="47">
        <v>1.58</v>
      </c>
      <c r="Q78" s="9">
        <f t="shared" si="380"/>
        <v>0</v>
      </c>
      <c r="R78" s="50"/>
      <c r="S78" s="50"/>
      <c r="T78" s="50"/>
      <c r="U78" s="50"/>
      <c r="V78" s="50"/>
      <c r="W78" s="50"/>
      <c r="X78" s="9">
        <f t="shared" si="381"/>
        <v>0</v>
      </c>
      <c r="Y78" s="9"/>
      <c r="Z78" s="9">
        <f>OON!DR78+OON!DS78</f>
        <v>0</v>
      </c>
      <c r="AA78" s="9"/>
      <c r="AB78" s="9">
        <f t="shared" si="382"/>
        <v>0</v>
      </c>
      <c r="AC78" s="9">
        <f t="shared" si="383"/>
        <v>0</v>
      </c>
      <c r="AD78" s="9">
        <f t="shared" si="384"/>
        <v>0</v>
      </c>
      <c r="AE78" s="9">
        <f t="shared" si="385"/>
        <v>0</v>
      </c>
      <c r="AF78" s="50"/>
      <c r="AG78" s="50"/>
      <c r="AH78" s="50"/>
      <c r="AI78" s="9">
        <f t="shared" si="386"/>
        <v>0</v>
      </c>
      <c r="AJ78" s="47">
        <f>OON!DV78</f>
        <v>0</v>
      </c>
      <c r="AK78" s="47">
        <f>OON!DW78</f>
        <v>0</v>
      </c>
      <c r="AL78" s="47"/>
      <c r="AM78" s="47"/>
      <c r="AN78" s="47"/>
      <c r="AO78" s="47"/>
      <c r="AP78" s="47"/>
      <c r="AQ78" s="47"/>
      <c r="AR78" s="47"/>
      <c r="AS78" s="47">
        <f t="shared" si="387"/>
        <v>0</v>
      </c>
      <c r="AT78" s="47">
        <f t="shared" si="388"/>
        <v>0</v>
      </c>
      <c r="AU78" s="47">
        <f t="shared" si="389"/>
        <v>0</v>
      </c>
      <c r="AV78" s="9">
        <f t="shared" si="390"/>
        <v>3215184</v>
      </c>
      <c r="AW78" s="9">
        <f t="shared" si="391"/>
        <v>2323003</v>
      </c>
      <c r="AX78" s="9">
        <f t="shared" si="392"/>
        <v>31900</v>
      </c>
      <c r="AY78" s="9">
        <f t="shared" si="393"/>
        <v>795957</v>
      </c>
      <c r="AZ78" s="9">
        <f t="shared" si="394"/>
        <v>46460</v>
      </c>
      <c r="BA78" s="9">
        <f t="shared" si="395"/>
        <v>17864</v>
      </c>
      <c r="BB78" s="47">
        <f t="shared" si="396"/>
        <v>5.33</v>
      </c>
      <c r="BC78" s="47">
        <f t="shared" si="397"/>
        <v>3.75</v>
      </c>
      <c r="BD78" s="47">
        <f t="shared" si="398"/>
        <v>1.58</v>
      </c>
    </row>
    <row r="79" spans="1:57" x14ac:dyDescent="0.25">
      <c r="A79" s="30"/>
      <c r="B79" s="31"/>
      <c r="C79" s="32"/>
      <c r="D79" s="33" t="s">
        <v>165</v>
      </c>
      <c r="E79" s="31"/>
      <c r="F79" s="31"/>
      <c r="G79" s="32"/>
      <c r="H79" s="34">
        <v>24227725</v>
      </c>
      <c r="I79" s="34">
        <v>17510970</v>
      </c>
      <c r="J79" s="34">
        <v>250000</v>
      </c>
      <c r="K79" s="34">
        <v>6003208</v>
      </c>
      <c r="L79" s="34">
        <v>350219</v>
      </c>
      <c r="M79" s="34">
        <v>113328</v>
      </c>
      <c r="N79" s="48">
        <v>33.36</v>
      </c>
      <c r="O79" s="48">
        <v>23.650000000000002</v>
      </c>
      <c r="P79" s="48">
        <v>9.7099999999999991</v>
      </c>
      <c r="Q79" s="51">
        <f t="shared" ref="Q79:BD79" si="399">SUM(Q75:Q78)</f>
        <v>0</v>
      </c>
      <c r="R79" s="51">
        <f t="shared" si="399"/>
        <v>0</v>
      </c>
      <c r="S79" s="51">
        <f t="shared" si="399"/>
        <v>0</v>
      </c>
      <c r="T79" s="51">
        <f t="shared" si="399"/>
        <v>0</v>
      </c>
      <c r="U79" s="51">
        <f t="shared" si="399"/>
        <v>0</v>
      </c>
      <c r="V79" s="51">
        <f t="shared" si="399"/>
        <v>0</v>
      </c>
      <c r="W79" s="51">
        <f t="shared" si="399"/>
        <v>0</v>
      </c>
      <c r="X79" s="51">
        <f t="shared" si="399"/>
        <v>0</v>
      </c>
      <c r="Y79" s="51">
        <f t="shared" si="399"/>
        <v>0</v>
      </c>
      <c r="Z79" s="51">
        <f t="shared" si="399"/>
        <v>0</v>
      </c>
      <c r="AA79" s="51">
        <f t="shared" si="399"/>
        <v>0</v>
      </c>
      <c r="AB79" s="51">
        <f t="shared" si="399"/>
        <v>0</v>
      </c>
      <c r="AC79" s="51">
        <f t="shared" si="399"/>
        <v>0</v>
      </c>
      <c r="AD79" s="51">
        <f t="shared" si="399"/>
        <v>0</v>
      </c>
      <c r="AE79" s="51">
        <f t="shared" si="399"/>
        <v>0</v>
      </c>
      <c r="AF79" s="51">
        <f t="shared" si="399"/>
        <v>0</v>
      </c>
      <c r="AG79" s="51">
        <f t="shared" si="399"/>
        <v>0</v>
      </c>
      <c r="AH79" s="51">
        <f t="shared" si="399"/>
        <v>0</v>
      </c>
      <c r="AI79" s="51">
        <f t="shared" si="399"/>
        <v>0</v>
      </c>
      <c r="AJ79" s="58">
        <f t="shared" si="399"/>
        <v>0</v>
      </c>
      <c r="AK79" s="58">
        <f t="shared" si="399"/>
        <v>0</v>
      </c>
      <c r="AL79" s="48">
        <f t="shared" si="399"/>
        <v>0</v>
      </c>
      <c r="AM79" s="48">
        <f t="shared" si="399"/>
        <v>0</v>
      </c>
      <c r="AN79" s="48">
        <f t="shared" si="399"/>
        <v>0</v>
      </c>
      <c r="AO79" s="48">
        <f t="shared" si="399"/>
        <v>0</v>
      </c>
      <c r="AP79" s="48">
        <f t="shared" si="399"/>
        <v>0</v>
      </c>
      <c r="AQ79" s="48">
        <f t="shared" si="399"/>
        <v>0</v>
      </c>
      <c r="AR79" s="48">
        <f t="shared" si="399"/>
        <v>0</v>
      </c>
      <c r="AS79" s="48">
        <f t="shared" si="399"/>
        <v>0</v>
      </c>
      <c r="AT79" s="48">
        <f t="shared" si="399"/>
        <v>0</v>
      </c>
      <c r="AU79" s="48">
        <f t="shared" si="399"/>
        <v>0</v>
      </c>
      <c r="AV79" s="34">
        <f t="shared" si="399"/>
        <v>24227725</v>
      </c>
      <c r="AW79" s="34">
        <f t="shared" si="399"/>
        <v>17510970</v>
      </c>
      <c r="AX79" s="34">
        <f t="shared" si="399"/>
        <v>250000</v>
      </c>
      <c r="AY79" s="34">
        <f t="shared" si="399"/>
        <v>6003208</v>
      </c>
      <c r="AZ79" s="34">
        <f t="shared" si="399"/>
        <v>350219</v>
      </c>
      <c r="BA79" s="34">
        <f t="shared" si="399"/>
        <v>113328</v>
      </c>
      <c r="BB79" s="48">
        <f t="shared" si="399"/>
        <v>33.36</v>
      </c>
      <c r="BC79" s="48">
        <f t="shared" si="399"/>
        <v>23.650000000000002</v>
      </c>
      <c r="BD79" s="48">
        <f t="shared" si="399"/>
        <v>9.7099999999999991</v>
      </c>
      <c r="BE79" s="43">
        <f>AV79-H79</f>
        <v>0</v>
      </c>
    </row>
    <row r="80" spans="1:57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9">
        <v>19875726</v>
      </c>
      <c r="I80" s="9">
        <v>14351363</v>
      </c>
      <c r="J80" s="9">
        <v>249656</v>
      </c>
      <c r="K80" s="9">
        <v>4898080</v>
      </c>
      <c r="L80" s="9">
        <v>287027</v>
      </c>
      <c r="M80" s="9">
        <v>89600</v>
      </c>
      <c r="N80" s="47">
        <v>25.18</v>
      </c>
      <c r="O80" s="47">
        <v>19.689999999999998</v>
      </c>
      <c r="P80" s="47">
        <v>5.49</v>
      </c>
      <c r="Q80" s="9">
        <f t="shared" ref="Q80:Q82" si="400">Z80*-1</f>
        <v>0</v>
      </c>
      <c r="R80" s="29"/>
      <c r="S80" s="29"/>
      <c r="T80" s="29"/>
      <c r="U80" s="29"/>
      <c r="V80" s="29"/>
      <c r="W80" s="29"/>
      <c r="X80" s="9">
        <f t="shared" ref="X80:X82" si="401">SUM(Q80:W80)</f>
        <v>0</v>
      </c>
      <c r="Y80" s="9"/>
      <c r="Z80" s="9">
        <f>OON!DR80+OON!DS80</f>
        <v>0</v>
      </c>
      <c r="AA80" s="9"/>
      <c r="AB80" s="9">
        <f t="shared" ref="AB80:AB82" si="402">SUM(Y80:AA80)</f>
        <v>0</v>
      </c>
      <c r="AC80" s="9">
        <f t="shared" ref="AC80:AC82" si="403">X80+AB80</f>
        <v>0</v>
      </c>
      <c r="AD80" s="9">
        <f t="shared" ref="AD80:AD82" si="404">ROUND((X80+Y80+Z80)*33.8%,0)</f>
        <v>0</v>
      </c>
      <c r="AE80" s="9">
        <f t="shared" ref="AE80:AE82" si="405">ROUND(X80*2%,0)</f>
        <v>0</v>
      </c>
      <c r="AF80" s="29"/>
      <c r="AG80" s="29"/>
      <c r="AH80" s="29"/>
      <c r="AI80" s="9">
        <f t="shared" ref="AI80:AI82" si="406">AF80+AG80+AH80</f>
        <v>0</v>
      </c>
      <c r="AJ80" s="47">
        <f>OON!DV80</f>
        <v>0</v>
      </c>
      <c r="AK80" s="47">
        <f>OON!DW80</f>
        <v>0</v>
      </c>
      <c r="AL80" s="47"/>
      <c r="AM80" s="47"/>
      <c r="AN80" s="47"/>
      <c r="AO80" s="47"/>
      <c r="AP80" s="47"/>
      <c r="AQ80" s="47"/>
      <c r="AR80" s="47"/>
      <c r="AS80" s="47">
        <f t="shared" ref="AS80:AS82" si="407">AJ80+AL80+AM80+AP80+AR80+AN80</f>
        <v>0</v>
      </c>
      <c r="AT80" s="47">
        <f t="shared" ref="AT80:AT82" si="408">AK80+AQ80+AO80</f>
        <v>0</v>
      </c>
      <c r="AU80" s="47">
        <f t="shared" ref="AU80:AU82" si="409">AS80+AT80</f>
        <v>0</v>
      </c>
      <c r="AV80" s="9">
        <f t="shared" ref="AV80:AV82" si="410">AW80+AX80+AY80+AZ80+BA80</f>
        <v>19875726</v>
      </c>
      <c r="AW80" s="9">
        <f t="shared" ref="AW80:AW82" si="411">I80+X80</f>
        <v>14351363</v>
      </c>
      <c r="AX80" s="9">
        <f t="shared" ref="AX80:AX82" si="412">J80+AB80</f>
        <v>249656</v>
      </c>
      <c r="AY80" s="9">
        <f t="shared" ref="AY80:AY82" si="413">K80+AD80</f>
        <v>4898080</v>
      </c>
      <c r="AZ80" s="9">
        <f t="shared" ref="AZ80:AZ82" si="414">L80+AE80</f>
        <v>287027</v>
      </c>
      <c r="BA80" s="9">
        <f t="shared" ref="BA80:BA82" si="415">M80+AI80</f>
        <v>89600</v>
      </c>
      <c r="BB80" s="47">
        <f t="shared" ref="BB80:BB82" si="416">BC80+BD80</f>
        <v>25.18</v>
      </c>
      <c r="BC80" s="47">
        <f t="shared" ref="BC80:BC82" si="417">O80+AS80</f>
        <v>19.689999999999998</v>
      </c>
      <c r="BD80" s="47">
        <f t="shared" ref="BD80:BD82" si="418">P80+AT80</f>
        <v>5.49</v>
      </c>
    </row>
    <row r="81" spans="1:57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9">
        <v>810245</v>
      </c>
      <c r="I81" s="9">
        <v>596646</v>
      </c>
      <c r="J81" s="9">
        <v>0</v>
      </c>
      <c r="K81" s="9">
        <v>201666</v>
      </c>
      <c r="L81" s="9">
        <v>11933</v>
      </c>
      <c r="M81" s="9">
        <v>0</v>
      </c>
      <c r="N81" s="47">
        <v>1.5</v>
      </c>
      <c r="O81" s="47">
        <v>1.5</v>
      </c>
      <c r="P81" s="47">
        <v>0</v>
      </c>
      <c r="Q81" s="9">
        <f t="shared" si="400"/>
        <v>0</v>
      </c>
      <c r="R81" s="50"/>
      <c r="S81" s="50"/>
      <c r="T81" s="50"/>
      <c r="U81" s="50"/>
      <c r="V81" s="50"/>
      <c r="W81" s="50"/>
      <c r="X81" s="9">
        <f t="shared" si="401"/>
        <v>0</v>
      </c>
      <c r="Y81" s="9"/>
      <c r="Z81" s="9">
        <f>OON!DR81+OON!DS81</f>
        <v>0</v>
      </c>
      <c r="AA81" s="9"/>
      <c r="AB81" s="9">
        <f t="shared" si="402"/>
        <v>0</v>
      </c>
      <c r="AC81" s="9">
        <f t="shared" si="403"/>
        <v>0</v>
      </c>
      <c r="AD81" s="9">
        <f t="shared" si="404"/>
        <v>0</v>
      </c>
      <c r="AE81" s="9">
        <f t="shared" si="405"/>
        <v>0</v>
      </c>
      <c r="AF81" s="50"/>
      <c r="AG81" s="50"/>
      <c r="AH81" s="50"/>
      <c r="AI81" s="9">
        <f t="shared" si="406"/>
        <v>0</v>
      </c>
      <c r="AJ81" s="47">
        <f>OON!DV81</f>
        <v>0</v>
      </c>
      <c r="AK81" s="47">
        <f>OON!DW81</f>
        <v>0</v>
      </c>
      <c r="AL81" s="47"/>
      <c r="AM81" s="47"/>
      <c r="AN81" s="47"/>
      <c r="AO81" s="47"/>
      <c r="AP81" s="47"/>
      <c r="AQ81" s="47"/>
      <c r="AR81" s="47"/>
      <c r="AS81" s="47">
        <f t="shared" si="407"/>
        <v>0</v>
      </c>
      <c r="AT81" s="47">
        <f t="shared" si="408"/>
        <v>0</v>
      </c>
      <c r="AU81" s="47">
        <f t="shared" si="409"/>
        <v>0</v>
      </c>
      <c r="AV81" s="9">
        <f t="shared" si="410"/>
        <v>810245</v>
      </c>
      <c r="AW81" s="9">
        <f t="shared" si="411"/>
        <v>596646</v>
      </c>
      <c r="AX81" s="9">
        <f t="shared" si="412"/>
        <v>0</v>
      </c>
      <c r="AY81" s="9">
        <f t="shared" si="413"/>
        <v>201666</v>
      </c>
      <c r="AZ81" s="9">
        <f t="shared" si="414"/>
        <v>11933</v>
      </c>
      <c r="BA81" s="9">
        <f t="shared" si="415"/>
        <v>0</v>
      </c>
      <c r="BB81" s="47">
        <f t="shared" si="416"/>
        <v>1.5</v>
      </c>
      <c r="BC81" s="47">
        <f t="shared" si="417"/>
        <v>1.5</v>
      </c>
      <c r="BD81" s="47">
        <f t="shared" si="418"/>
        <v>0</v>
      </c>
    </row>
    <row r="82" spans="1:57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9">
        <v>4694408</v>
      </c>
      <c r="I82" s="9">
        <v>3434630</v>
      </c>
      <c r="J82" s="9">
        <v>10000</v>
      </c>
      <c r="K82" s="9">
        <v>1164285</v>
      </c>
      <c r="L82" s="9">
        <v>68693</v>
      </c>
      <c r="M82" s="9">
        <v>16800</v>
      </c>
      <c r="N82" s="47">
        <v>5.79</v>
      </c>
      <c r="O82" s="47">
        <v>5.25</v>
      </c>
      <c r="P82" s="47">
        <v>0.54</v>
      </c>
      <c r="Q82" s="9">
        <f t="shared" si="400"/>
        <v>0</v>
      </c>
      <c r="R82" s="9"/>
      <c r="S82" s="9"/>
      <c r="T82" s="9"/>
      <c r="U82" s="9"/>
      <c r="V82" s="9"/>
      <c r="W82" s="9"/>
      <c r="X82" s="9">
        <f t="shared" si="401"/>
        <v>0</v>
      </c>
      <c r="Y82" s="9"/>
      <c r="Z82" s="9">
        <f>OON!DR82+OON!DS82</f>
        <v>0</v>
      </c>
      <c r="AA82" s="9"/>
      <c r="AB82" s="9">
        <f t="shared" si="402"/>
        <v>0</v>
      </c>
      <c r="AC82" s="9">
        <f t="shared" si="403"/>
        <v>0</v>
      </c>
      <c r="AD82" s="9">
        <f t="shared" si="404"/>
        <v>0</v>
      </c>
      <c r="AE82" s="9">
        <f t="shared" si="405"/>
        <v>0</v>
      </c>
      <c r="AF82" s="9"/>
      <c r="AG82" s="9"/>
      <c r="AH82" s="9"/>
      <c r="AI82" s="9">
        <f t="shared" si="406"/>
        <v>0</v>
      </c>
      <c r="AJ82" s="47">
        <f>OON!DV82</f>
        <v>0</v>
      </c>
      <c r="AK82" s="47">
        <f>OON!DW82</f>
        <v>0</v>
      </c>
      <c r="AL82" s="47"/>
      <c r="AM82" s="47"/>
      <c r="AN82" s="47"/>
      <c r="AO82" s="47"/>
      <c r="AP82" s="47"/>
      <c r="AQ82" s="47"/>
      <c r="AR82" s="47"/>
      <c r="AS82" s="47">
        <f t="shared" si="407"/>
        <v>0</v>
      </c>
      <c r="AT82" s="47">
        <f t="shared" si="408"/>
        <v>0</v>
      </c>
      <c r="AU82" s="47">
        <f t="shared" si="409"/>
        <v>0</v>
      </c>
      <c r="AV82" s="9">
        <f t="shared" si="410"/>
        <v>4694408</v>
      </c>
      <c r="AW82" s="9">
        <f t="shared" si="411"/>
        <v>3434630</v>
      </c>
      <c r="AX82" s="9">
        <f t="shared" si="412"/>
        <v>10000</v>
      </c>
      <c r="AY82" s="9">
        <f t="shared" si="413"/>
        <v>1164285</v>
      </c>
      <c r="AZ82" s="9">
        <f t="shared" si="414"/>
        <v>68693</v>
      </c>
      <c r="BA82" s="9">
        <f t="shared" si="415"/>
        <v>16800</v>
      </c>
      <c r="BB82" s="47">
        <f t="shared" si="416"/>
        <v>5.79</v>
      </c>
      <c r="BC82" s="47">
        <f t="shared" si="417"/>
        <v>5.25</v>
      </c>
      <c r="BD82" s="47">
        <f t="shared" si="418"/>
        <v>0.54</v>
      </c>
    </row>
    <row r="83" spans="1:57" x14ac:dyDescent="0.25">
      <c r="A83" s="30"/>
      <c r="B83" s="31"/>
      <c r="C83" s="32"/>
      <c r="D83" s="33" t="s">
        <v>166</v>
      </c>
      <c r="E83" s="31"/>
      <c r="F83" s="31"/>
      <c r="G83" s="31"/>
      <c r="H83" s="34">
        <v>25380379</v>
      </c>
      <c r="I83" s="34">
        <v>18382639</v>
      </c>
      <c r="J83" s="34">
        <v>259656</v>
      </c>
      <c r="K83" s="34">
        <v>6264031</v>
      </c>
      <c r="L83" s="34">
        <v>367653</v>
      </c>
      <c r="M83" s="34">
        <v>106400</v>
      </c>
      <c r="N83" s="48">
        <v>32.47</v>
      </c>
      <c r="O83" s="48">
        <v>26.439999999999998</v>
      </c>
      <c r="P83" s="48">
        <v>6.03</v>
      </c>
      <c r="Q83" s="34">
        <f t="shared" ref="Q83:BD83" si="419">SUM(Q80:Q82)</f>
        <v>0</v>
      </c>
      <c r="R83" s="34">
        <f t="shared" si="419"/>
        <v>0</v>
      </c>
      <c r="S83" s="34">
        <f t="shared" si="419"/>
        <v>0</v>
      </c>
      <c r="T83" s="34">
        <f t="shared" si="419"/>
        <v>0</v>
      </c>
      <c r="U83" s="34">
        <f t="shared" si="419"/>
        <v>0</v>
      </c>
      <c r="V83" s="34">
        <f t="shared" si="419"/>
        <v>0</v>
      </c>
      <c r="W83" s="34">
        <f t="shared" si="419"/>
        <v>0</v>
      </c>
      <c r="X83" s="34">
        <f t="shared" si="419"/>
        <v>0</v>
      </c>
      <c r="Y83" s="34">
        <f t="shared" si="419"/>
        <v>0</v>
      </c>
      <c r="Z83" s="34">
        <f t="shared" si="419"/>
        <v>0</v>
      </c>
      <c r="AA83" s="34">
        <f t="shared" si="419"/>
        <v>0</v>
      </c>
      <c r="AB83" s="34">
        <f t="shared" si="419"/>
        <v>0</v>
      </c>
      <c r="AC83" s="34">
        <f t="shared" si="419"/>
        <v>0</v>
      </c>
      <c r="AD83" s="34">
        <f t="shared" si="419"/>
        <v>0</v>
      </c>
      <c r="AE83" s="34">
        <f t="shared" si="419"/>
        <v>0</v>
      </c>
      <c r="AF83" s="34">
        <f t="shared" si="419"/>
        <v>0</v>
      </c>
      <c r="AG83" s="34">
        <f t="shared" si="419"/>
        <v>0</v>
      </c>
      <c r="AH83" s="34">
        <f t="shared" si="419"/>
        <v>0</v>
      </c>
      <c r="AI83" s="34">
        <f t="shared" si="419"/>
        <v>0</v>
      </c>
      <c r="AJ83" s="48">
        <f t="shared" si="419"/>
        <v>0</v>
      </c>
      <c r="AK83" s="48">
        <f t="shared" si="419"/>
        <v>0</v>
      </c>
      <c r="AL83" s="48">
        <f t="shared" si="419"/>
        <v>0</v>
      </c>
      <c r="AM83" s="48">
        <f t="shared" si="419"/>
        <v>0</v>
      </c>
      <c r="AN83" s="48">
        <f t="shared" si="419"/>
        <v>0</v>
      </c>
      <c r="AO83" s="48">
        <f t="shared" si="419"/>
        <v>0</v>
      </c>
      <c r="AP83" s="48">
        <f t="shared" si="419"/>
        <v>0</v>
      </c>
      <c r="AQ83" s="48">
        <f t="shared" si="419"/>
        <v>0</v>
      </c>
      <c r="AR83" s="48">
        <f t="shared" si="419"/>
        <v>0</v>
      </c>
      <c r="AS83" s="48">
        <f t="shared" si="419"/>
        <v>0</v>
      </c>
      <c r="AT83" s="48">
        <f t="shared" si="419"/>
        <v>0</v>
      </c>
      <c r="AU83" s="48">
        <f t="shared" si="419"/>
        <v>0</v>
      </c>
      <c r="AV83" s="34">
        <f t="shared" si="419"/>
        <v>25380379</v>
      </c>
      <c r="AW83" s="34">
        <f t="shared" si="419"/>
        <v>18382639</v>
      </c>
      <c r="AX83" s="34">
        <f t="shared" si="419"/>
        <v>259656</v>
      </c>
      <c r="AY83" s="34">
        <f t="shared" si="419"/>
        <v>6264031</v>
      </c>
      <c r="AZ83" s="34">
        <f t="shared" si="419"/>
        <v>367653</v>
      </c>
      <c r="BA83" s="34">
        <f t="shared" si="419"/>
        <v>106400</v>
      </c>
      <c r="BB83" s="48">
        <f t="shared" si="419"/>
        <v>32.47</v>
      </c>
      <c r="BC83" s="48">
        <f t="shared" si="419"/>
        <v>26.439999999999998</v>
      </c>
      <c r="BD83" s="48">
        <f t="shared" si="419"/>
        <v>6.03</v>
      </c>
      <c r="BE83" s="43">
        <f>AV83-H83</f>
        <v>0</v>
      </c>
    </row>
    <row r="84" spans="1:57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9">
        <v>27222091</v>
      </c>
      <c r="I84" s="9">
        <v>19685056</v>
      </c>
      <c r="J84" s="9">
        <v>256640</v>
      </c>
      <c r="K84" s="9">
        <v>6740293</v>
      </c>
      <c r="L84" s="9">
        <v>393702</v>
      </c>
      <c r="M84" s="9">
        <v>146400</v>
      </c>
      <c r="N84" s="47">
        <v>36.010000000000005</v>
      </c>
      <c r="O84" s="47">
        <v>28.840000000000003</v>
      </c>
      <c r="P84" s="47">
        <v>7.17</v>
      </c>
      <c r="Q84" s="9">
        <f t="shared" ref="Q84:Q87" si="420">Z84*-1</f>
        <v>0</v>
      </c>
      <c r="R84" s="29"/>
      <c r="S84" s="29"/>
      <c r="T84" s="29"/>
      <c r="U84" s="29"/>
      <c r="V84" s="29"/>
      <c r="W84" s="29"/>
      <c r="X84" s="9">
        <f t="shared" ref="X84:X87" si="421">SUM(Q84:W84)</f>
        <v>0</v>
      </c>
      <c r="Y84" s="9"/>
      <c r="Z84" s="9">
        <f>OON!DR84+OON!DS84</f>
        <v>0</v>
      </c>
      <c r="AA84" s="9"/>
      <c r="AB84" s="9">
        <f t="shared" ref="AB84:AB87" si="422">SUM(Y84:AA84)</f>
        <v>0</v>
      </c>
      <c r="AC84" s="9">
        <f t="shared" ref="AC84:AC87" si="423">X84+AB84</f>
        <v>0</v>
      </c>
      <c r="AD84" s="9">
        <f t="shared" ref="AD84:AD87" si="424">ROUND((X84+Y84+Z84)*33.8%,0)</f>
        <v>0</v>
      </c>
      <c r="AE84" s="9">
        <f t="shared" ref="AE84:AE87" si="425">ROUND(X84*2%,0)</f>
        <v>0</v>
      </c>
      <c r="AF84" s="29"/>
      <c r="AG84" s="29"/>
      <c r="AH84" s="29"/>
      <c r="AI84" s="9">
        <f t="shared" ref="AI84:AI87" si="426">AF84+AG84+AH84</f>
        <v>0</v>
      </c>
      <c r="AJ84" s="47">
        <f>OON!DV84</f>
        <v>0</v>
      </c>
      <c r="AK84" s="47">
        <f>OON!DW84</f>
        <v>0</v>
      </c>
      <c r="AL84" s="47"/>
      <c r="AM84" s="47"/>
      <c r="AN84" s="47"/>
      <c r="AO84" s="47"/>
      <c r="AP84" s="47"/>
      <c r="AQ84" s="47"/>
      <c r="AR84" s="47"/>
      <c r="AS84" s="47">
        <f t="shared" ref="AS84:AS87" si="427">AJ84+AL84+AM84+AP84+AR84+AN84</f>
        <v>0</v>
      </c>
      <c r="AT84" s="47">
        <f t="shared" ref="AT84:AT87" si="428">AK84+AQ84+AO84</f>
        <v>0</v>
      </c>
      <c r="AU84" s="47">
        <f t="shared" ref="AU84:AU87" si="429">AS84+AT84</f>
        <v>0</v>
      </c>
      <c r="AV84" s="9">
        <f t="shared" ref="AV84:AV87" si="430">AW84+AX84+AY84+AZ84+BA84</f>
        <v>27222091</v>
      </c>
      <c r="AW84" s="9">
        <f t="shared" ref="AW84:AW87" si="431">I84+X84</f>
        <v>19685056</v>
      </c>
      <c r="AX84" s="9">
        <f t="shared" ref="AX84:AX87" si="432">J84+AB84</f>
        <v>256640</v>
      </c>
      <c r="AY84" s="9">
        <f t="shared" ref="AY84:AY87" si="433">K84+AD84</f>
        <v>6740293</v>
      </c>
      <c r="AZ84" s="9">
        <f t="shared" ref="AZ84:AZ87" si="434">L84+AE84</f>
        <v>393702</v>
      </c>
      <c r="BA84" s="9">
        <f t="shared" ref="BA84:BA87" si="435">M84+AI84</f>
        <v>146400</v>
      </c>
      <c r="BB84" s="47">
        <f t="shared" ref="BB84:BB87" si="436">BC84+BD84</f>
        <v>36.010000000000005</v>
      </c>
      <c r="BC84" s="47">
        <f t="shared" ref="BC84:BC87" si="437">O84+AS84</f>
        <v>28.840000000000003</v>
      </c>
      <c r="BD84" s="47">
        <f t="shared" ref="BD84:BD87" si="438">P84+AT84</f>
        <v>7.17</v>
      </c>
    </row>
    <row r="85" spans="1:57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9">
        <v>88214</v>
      </c>
      <c r="I85" s="9">
        <v>64958</v>
      </c>
      <c r="J85" s="9">
        <v>0</v>
      </c>
      <c r="K85" s="9">
        <v>21957</v>
      </c>
      <c r="L85" s="9">
        <v>1299</v>
      </c>
      <c r="M85" s="9">
        <v>0</v>
      </c>
      <c r="N85" s="47">
        <v>0.18</v>
      </c>
      <c r="O85" s="47">
        <v>0.18</v>
      </c>
      <c r="P85" s="47">
        <v>0</v>
      </c>
      <c r="Q85" s="9">
        <f t="shared" si="420"/>
        <v>0</v>
      </c>
      <c r="R85" s="50"/>
      <c r="S85" s="50"/>
      <c r="T85" s="50"/>
      <c r="U85" s="50"/>
      <c r="V85" s="50"/>
      <c r="W85" s="50"/>
      <c r="X85" s="9">
        <f t="shared" si="421"/>
        <v>0</v>
      </c>
      <c r="Y85" s="9"/>
      <c r="Z85" s="9">
        <f>OON!DR85+OON!DS85</f>
        <v>0</v>
      </c>
      <c r="AA85" s="9"/>
      <c r="AB85" s="9">
        <f t="shared" si="422"/>
        <v>0</v>
      </c>
      <c r="AC85" s="9">
        <f t="shared" si="423"/>
        <v>0</v>
      </c>
      <c r="AD85" s="9">
        <f t="shared" si="424"/>
        <v>0</v>
      </c>
      <c r="AE85" s="9">
        <f t="shared" si="425"/>
        <v>0</v>
      </c>
      <c r="AF85" s="50"/>
      <c r="AG85" s="50"/>
      <c r="AH85" s="50"/>
      <c r="AI85" s="9">
        <f t="shared" si="426"/>
        <v>0</v>
      </c>
      <c r="AJ85" s="47">
        <f>OON!DV85</f>
        <v>0</v>
      </c>
      <c r="AK85" s="47">
        <f>OON!DW85</f>
        <v>0</v>
      </c>
      <c r="AL85" s="47"/>
      <c r="AM85" s="47"/>
      <c r="AN85" s="47"/>
      <c r="AO85" s="47"/>
      <c r="AP85" s="47"/>
      <c r="AQ85" s="47"/>
      <c r="AR85" s="47"/>
      <c r="AS85" s="47">
        <f t="shared" si="427"/>
        <v>0</v>
      </c>
      <c r="AT85" s="47">
        <f t="shared" si="428"/>
        <v>0</v>
      </c>
      <c r="AU85" s="47">
        <f t="shared" si="429"/>
        <v>0</v>
      </c>
      <c r="AV85" s="9">
        <f t="shared" si="430"/>
        <v>88214</v>
      </c>
      <c r="AW85" s="9">
        <f t="shared" si="431"/>
        <v>64958</v>
      </c>
      <c r="AX85" s="9">
        <f t="shared" si="432"/>
        <v>0</v>
      </c>
      <c r="AY85" s="9">
        <f t="shared" si="433"/>
        <v>21957</v>
      </c>
      <c r="AZ85" s="9">
        <f t="shared" si="434"/>
        <v>1299</v>
      </c>
      <c r="BA85" s="9">
        <f t="shared" si="435"/>
        <v>0</v>
      </c>
      <c r="BB85" s="47">
        <f t="shared" si="436"/>
        <v>0.18</v>
      </c>
      <c r="BC85" s="47">
        <f t="shared" si="437"/>
        <v>0.18</v>
      </c>
      <c r="BD85" s="47">
        <f t="shared" si="438"/>
        <v>0</v>
      </c>
    </row>
    <row r="86" spans="1:57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9">
        <v>776427</v>
      </c>
      <c r="I86" s="9">
        <v>566704</v>
      </c>
      <c r="J86" s="9">
        <v>0</v>
      </c>
      <c r="K86" s="9">
        <v>191546</v>
      </c>
      <c r="L86" s="9">
        <v>11335</v>
      </c>
      <c r="M86" s="9">
        <v>6842</v>
      </c>
      <c r="N86" s="47">
        <v>1.79</v>
      </c>
      <c r="O86" s="47">
        <v>0</v>
      </c>
      <c r="P86" s="47">
        <v>1.79</v>
      </c>
      <c r="Q86" s="9">
        <f t="shared" si="420"/>
        <v>0</v>
      </c>
      <c r="R86" s="50"/>
      <c r="S86" s="50"/>
      <c r="T86" s="50"/>
      <c r="U86" s="50"/>
      <c r="V86" s="50"/>
      <c r="W86" s="50"/>
      <c r="X86" s="9">
        <f t="shared" si="421"/>
        <v>0</v>
      </c>
      <c r="Y86" s="9"/>
      <c r="Z86" s="9">
        <f>OON!DR86+OON!DS86</f>
        <v>0</v>
      </c>
      <c r="AA86" s="9"/>
      <c r="AB86" s="9">
        <f t="shared" si="422"/>
        <v>0</v>
      </c>
      <c r="AC86" s="9">
        <f t="shared" si="423"/>
        <v>0</v>
      </c>
      <c r="AD86" s="9">
        <f t="shared" si="424"/>
        <v>0</v>
      </c>
      <c r="AE86" s="9">
        <f t="shared" si="425"/>
        <v>0</v>
      </c>
      <c r="AF86" s="50"/>
      <c r="AG86" s="50"/>
      <c r="AH86" s="50"/>
      <c r="AI86" s="9">
        <f t="shared" si="426"/>
        <v>0</v>
      </c>
      <c r="AJ86" s="47">
        <f>OON!DV86</f>
        <v>0</v>
      </c>
      <c r="AK86" s="47">
        <f>OON!DW86</f>
        <v>0</v>
      </c>
      <c r="AL86" s="47"/>
      <c r="AM86" s="47"/>
      <c r="AN86" s="47"/>
      <c r="AO86" s="47"/>
      <c r="AP86" s="47"/>
      <c r="AQ86" s="47"/>
      <c r="AR86" s="47"/>
      <c r="AS86" s="47">
        <f t="shared" si="427"/>
        <v>0</v>
      </c>
      <c r="AT86" s="47">
        <f t="shared" si="428"/>
        <v>0</v>
      </c>
      <c r="AU86" s="47">
        <f t="shared" si="429"/>
        <v>0</v>
      </c>
      <c r="AV86" s="9">
        <f t="shared" si="430"/>
        <v>776427</v>
      </c>
      <c r="AW86" s="9">
        <f t="shared" si="431"/>
        <v>566704</v>
      </c>
      <c r="AX86" s="9">
        <f t="shared" si="432"/>
        <v>0</v>
      </c>
      <c r="AY86" s="9">
        <f t="shared" si="433"/>
        <v>191546</v>
      </c>
      <c r="AZ86" s="9">
        <f t="shared" si="434"/>
        <v>11335</v>
      </c>
      <c r="BA86" s="9">
        <f t="shared" si="435"/>
        <v>6842</v>
      </c>
      <c r="BB86" s="47">
        <f t="shared" si="436"/>
        <v>1.79</v>
      </c>
      <c r="BC86" s="47">
        <f t="shared" si="437"/>
        <v>0</v>
      </c>
      <c r="BD86" s="47">
        <f t="shared" si="438"/>
        <v>1.79</v>
      </c>
    </row>
    <row r="87" spans="1:57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9">
        <v>3386202</v>
      </c>
      <c r="I87" s="9">
        <v>2080333</v>
      </c>
      <c r="J87" s="9">
        <v>405000</v>
      </c>
      <c r="K87" s="9">
        <v>840043</v>
      </c>
      <c r="L87" s="9">
        <v>41606</v>
      </c>
      <c r="M87" s="9">
        <v>19220</v>
      </c>
      <c r="N87" s="47">
        <v>3.94</v>
      </c>
      <c r="O87" s="47">
        <v>3.94</v>
      </c>
      <c r="P87" s="47">
        <v>-1.0061396160665481E-16</v>
      </c>
      <c r="Q87" s="9">
        <f t="shared" si="420"/>
        <v>0</v>
      </c>
      <c r="R87" s="50"/>
      <c r="S87" s="50"/>
      <c r="T87" s="50"/>
      <c r="U87" s="50"/>
      <c r="V87" s="50"/>
      <c r="W87" s="50"/>
      <c r="X87" s="9">
        <f t="shared" si="421"/>
        <v>0</v>
      </c>
      <c r="Y87" s="9"/>
      <c r="Z87" s="9">
        <f>OON!DR87+OON!DS87</f>
        <v>0</v>
      </c>
      <c r="AA87" s="9"/>
      <c r="AB87" s="9">
        <f t="shared" si="422"/>
        <v>0</v>
      </c>
      <c r="AC87" s="9">
        <f t="shared" si="423"/>
        <v>0</v>
      </c>
      <c r="AD87" s="9">
        <f t="shared" si="424"/>
        <v>0</v>
      </c>
      <c r="AE87" s="9">
        <f t="shared" si="425"/>
        <v>0</v>
      </c>
      <c r="AF87" s="50"/>
      <c r="AG87" s="50"/>
      <c r="AH87" s="50"/>
      <c r="AI87" s="9">
        <f t="shared" si="426"/>
        <v>0</v>
      </c>
      <c r="AJ87" s="47">
        <f>OON!DV87</f>
        <v>0</v>
      </c>
      <c r="AK87" s="47">
        <f>OON!DW87</f>
        <v>0</v>
      </c>
      <c r="AL87" s="47"/>
      <c r="AM87" s="47"/>
      <c r="AN87" s="47"/>
      <c r="AO87" s="47"/>
      <c r="AP87" s="47"/>
      <c r="AQ87" s="47"/>
      <c r="AR87" s="47"/>
      <c r="AS87" s="47">
        <f t="shared" si="427"/>
        <v>0</v>
      </c>
      <c r="AT87" s="47">
        <f t="shared" si="428"/>
        <v>0</v>
      </c>
      <c r="AU87" s="47">
        <f t="shared" si="429"/>
        <v>0</v>
      </c>
      <c r="AV87" s="9">
        <f t="shared" si="430"/>
        <v>3386202</v>
      </c>
      <c r="AW87" s="9">
        <f t="shared" si="431"/>
        <v>2080333</v>
      </c>
      <c r="AX87" s="9">
        <f t="shared" si="432"/>
        <v>405000</v>
      </c>
      <c r="AY87" s="9">
        <f t="shared" si="433"/>
        <v>840043</v>
      </c>
      <c r="AZ87" s="9">
        <f t="shared" si="434"/>
        <v>41606</v>
      </c>
      <c r="BA87" s="9">
        <f t="shared" si="435"/>
        <v>19220</v>
      </c>
      <c r="BB87" s="47">
        <f t="shared" si="436"/>
        <v>3.94</v>
      </c>
      <c r="BC87" s="47">
        <f t="shared" si="437"/>
        <v>3.94</v>
      </c>
      <c r="BD87" s="47">
        <f t="shared" si="438"/>
        <v>-1.0061396160665481E-16</v>
      </c>
    </row>
    <row r="88" spans="1:57" x14ac:dyDescent="0.25">
      <c r="A88" s="30"/>
      <c r="B88" s="31"/>
      <c r="C88" s="32"/>
      <c r="D88" s="33" t="s">
        <v>167</v>
      </c>
      <c r="E88" s="31"/>
      <c r="F88" s="31"/>
      <c r="G88" s="32"/>
      <c r="H88" s="34">
        <v>31472934</v>
      </c>
      <c r="I88" s="34">
        <v>22397051</v>
      </c>
      <c r="J88" s="34">
        <v>661640</v>
      </c>
      <c r="K88" s="34">
        <v>7793839</v>
      </c>
      <c r="L88" s="34">
        <v>447942</v>
      </c>
      <c r="M88" s="34">
        <v>172462</v>
      </c>
      <c r="N88" s="48">
        <v>41.92</v>
      </c>
      <c r="O88" s="48">
        <v>32.96</v>
      </c>
      <c r="P88" s="48">
        <v>8.9600000000000009</v>
      </c>
      <c r="Q88" s="51">
        <f t="shared" ref="Q88:BD88" si="439">SUM(Q84:Q87)</f>
        <v>0</v>
      </c>
      <c r="R88" s="51">
        <f t="shared" si="439"/>
        <v>0</v>
      </c>
      <c r="S88" s="51">
        <f t="shared" si="439"/>
        <v>0</v>
      </c>
      <c r="T88" s="51">
        <f t="shared" si="439"/>
        <v>0</v>
      </c>
      <c r="U88" s="51">
        <f t="shared" si="439"/>
        <v>0</v>
      </c>
      <c r="V88" s="51">
        <f t="shared" si="439"/>
        <v>0</v>
      </c>
      <c r="W88" s="51">
        <f t="shared" si="439"/>
        <v>0</v>
      </c>
      <c r="X88" s="51">
        <f t="shared" si="439"/>
        <v>0</v>
      </c>
      <c r="Y88" s="51">
        <f t="shared" si="439"/>
        <v>0</v>
      </c>
      <c r="Z88" s="51">
        <f t="shared" si="439"/>
        <v>0</v>
      </c>
      <c r="AA88" s="51">
        <f t="shared" si="439"/>
        <v>0</v>
      </c>
      <c r="AB88" s="51">
        <f t="shared" si="439"/>
        <v>0</v>
      </c>
      <c r="AC88" s="51">
        <f t="shared" si="439"/>
        <v>0</v>
      </c>
      <c r="AD88" s="51">
        <f t="shared" si="439"/>
        <v>0</v>
      </c>
      <c r="AE88" s="51">
        <f t="shared" si="439"/>
        <v>0</v>
      </c>
      <c r="AF88" s="51">
        <f t="shared" si="439"/>
        <v>0</v>
      </c>
      <c r="AG88" s="51">
        <f t="shared" si="439"/>
        <v>0</v>
      </c>
      <c r="AH88" s="51">
        <f t="shared" si="439"/>
        <v>0</v>
      </c>
      <c r="AI88" s="51">
        <f t="shared" si="439"/>
        <v>0</v>
      </c>
      <c r="AJ88" s="58">
        <f t="shared" si="439"/>
        <v>0</v>
      </c>
      <c r="AK88" s="58">
        <f t="shared" si="439"/>
        <v>0</v>
      </c>
      <c r="AL88" s="48">
        <f t="shared" si="439"/>
        <v>0</v>
      </c>
      <c r="AM88" s="48">
        <f t="shared" si="439"/>
        <v>0</v>
      </c>
      <c r="AN88" s="48">
        <f t="shared" si="439"/>
        <v>0</v>
      </c>
      <c r="AO88" s="48">
        <f t="shared" si="439"/>
        <v>0</v>
      </c>
      <c r="AP88" s="48">
        <f t="shared" si="439"/>
        <v>0</v>
      </c>
      <c r="AQ88" s="48">
        <f t="shared" si="439"/>
        <v>0</v>
      </c>
      <c r="AR88" s="48">
        <f t="shared" si="439"/>
        <v>0</v>
      </c>
      <c r="AS88" s="48">
        <f t="shared" si="439"/>
        <v>0</v>
      </c>
      <c r="AT88" s="48">
        <f t="shared" si="439"/>
        <v>0</v>
      </c>
      <c r="AU88" s="48">
        <f t="shared" si="439"/>
        <v>0</v>
      </c>
      <c r="AV88" s="34">
        <f t="shared" si="439"/>
        <v>31472934</v>
      </c>
      <c r="AW88" s="34">
        <f t="shared" si="439"/>
        <v>22397051</v>
      </c>
      <c r="AX88" s="34">
        <f t="shared" si="439"/>
        <v>661640</v>
      </c>
      <c r="AY88" s="34">
        <f t="shared" si="439"/>
        <v>7793839</v>
      </c>
      <c r="AZ88" s="34">
        <f t="shared" si="439"/>
        <v>447942</v>
      </c>
      <c r="BA88" s="34">
        <f t="shared" si="439"/>
        <v>172462</v>
      </c>
      <c r="BB88" s="48">
        <f t="shared" si="439"/>
        <v>41.92</v>
      </c>
      <c r="BC88" s="48">
        <f t="shared" si="439"/>
        <v>32.96</v>
      </c>
      <c r="BD88" s="48">
        <f t="shared" si="439"/>
        <v>8.9600000000000009</v>
      </c>
      <c r="BE88" s="43">
        <f>AV88-H88</f>
        <v>0</v>
      </c>
    </row>
    <row r="89" spans="1:57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9">
        <v>27609791</v>
      </c>
      <c r="I89" s="9">
        <v>19778229</v>
      </c>
      <c r="J89" s="9">
        <v>450640</v>
      </c>
      <c r="K89" s="9">
        <v>6837357</v>
      </c>
      <c r="L89" s="9">
        <v>395565</v>
      </c>
      <c r="M89" s="9">
        <v>148000</v>
      </c>
      <c r="N89" s="47">
        <v>35.159999999999997</v>
      </c>
      <c r="O89" s="47">
        <v>29.2</v>
      </c>
      <c r="P89" s="47">
        <v>5.96</v>
      </c>
      <c r="Q89" s="9">
        <f t="shared" ref="Q89:Q92" si="440">Z89*-1</f>
        <v>0</v>
      </c>
      <c r="R89" s="29"/>
      <c r="S89" s="29"/>
      <c r="T89" s="29"/>
      <c r="U89" s="29"/>
      <c r="V89" s="29"/>
      <c r="W89" s="29"/>
      <c r="X89" s="9">
        <f t="shared" ref="X89:X92" si="441">SUM(Q89:W89)</f>
        <v>0</v>
      </c>
      <c r="Y89" s="9"/>
      <c r="Z89" s="9">
        <f>OON!DR89+OON!DS89</f>
        <v>0</v>
      </c>
      <c r="AA89" s="9"/>
      <c r="AB89" s="9">
        <f t="shared" ref="AB89:AB92" si="442">SUM(Y89:AA89)</f>
        <v>0</v>
      </c>
      <c r="AC89" s="9">
        <f t="shared" ref="AC89:AC92" si="443">X89+AB89</f>
        <v>0</v>
      </c>
      <c r="AD89" s="9">
        <f t="shared" ref="AD89:AD92" si="444">ROUND((X89+Y89+Z89)*33.8%,0)</f>
        <v>0</v>
      </c>
      <c r="AE89" s="9">
        <f t="shared" ref="AE89:AE92" si="445">ROUND(X89*2%,0)</f>
        <v>0</v>
      </c>
      <c r="AF89" s="29"/>
      <c r="AG89" s="29"/>
      <c r="AH89" s="29"/>
      <c r="AI89" s="9">
        <f t="shared" ref="AI89:AI92" si="446">AF89+AG89+AH89</f>
        <v>0</v>
      </c>
      <c r="AJ89" s="47">
        <f>OON!DV89</f>
        <v>0</v>
      </c>
      <c r="AK89" s="47">
        <f>OON!DW89</f>
        <v>0</v>
      </c>
      <c r="AL89" s="47"/>
      <c r="AM89" s="47"/>
      <c r="AN89" s="47"/>
      <c r="AO89" s="47"/>
      <c r="AP89" s="47"/>
      <c r="AQ89" s="47"/>
      <c r="AR89" s="47"/>
      <c r="AS89" s="47">
        <f t="shared" ref="AS89:AS92" si="447">AJ89+AL89+AM89+AP89+AR89+AN89</f>
        <v>0</v>
      </c>
      <c r="AT89" s="47">
        <f t="shared" ref="AT89:AT92" si="448">AK89+AQ89+AO89</f>
        <v>0</v>
      </c>
      <c r="AU89" s="47">
        <f t="shared" ref="AU89:AU92" si="449">AS89+AT89</f>
        <v>0</v>
      </c>
      <c r="AV89" s="9">
        <f t="shared" ref="AV89:AV92" si="450">AW89+AX89+AY89+AZ89+BA89</f>
        <v>27609791</v>
      </c>
      <c r="AW89" s="9">
        <f t="shared" ref="AW89:AW92" si="451">I89+X89</f>
        <v>19778229</v>
      </c>
      <c r="AX89" s="9">
        <f t="shared" ref="AX89:AX92" si="452">J89+AB89</f>
        <v>450640</v>
      </c>
      <c r="AY89" s="9">
        <f t="shared" ref="AY89:AY92" si="453">K89+AD89</f>
        <v>6837357</v>
      </c>
      <c r="AZ89" s="9">
        <f t="shared" ref="AZ89:AZ92" si="454">L89+AE89</f>
        <v>395565</v>
      </c>
      <c r="BA89" s="9">
        <f t="shared" ref="BA89:BA92" si="455">M89+AI89</f>
        <v>148000</v>
      </c>
      <c r="BB89" s="47">
        <f t="shared" ref="BB89:BB92" si="456">BC89+BD89</f>
        <v>35.159999999999997</v>
      </c>
      <c r="BC89" s="47">
        <f t="shared" ref="BC89:BC92" si="457">O89+AS89</f>
        <v>29.2</v>
      </c>
      <c r="BD89" s="47">
        <f t="shared" ref="BD89:BD92" si="458">P89+AT89</f>
        <v>5.96</v>
      </c>
    </row>
    <row r="90" spans="1:57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47">
        <v>0</v>
      </c>
      <c r="O90" s="47">
        <v>0</v>
      </c>
      <c r="P90" s="47">
        <v>0</v>
      </c>
      <c r="Q90" s="9">
        <f t="shared" si="440"/>
        <v>0</v>
      </c>
      <c r="R90" s="50"/>
      <c r="S90" s="50"/>
      <c r="T90" s="50"/>
      <c r="U90" s="50"/>
      <c r="V90" s="50"/>
      <c r="W90" s="50"/>
      <c r="X90" s="9">
        <f t="shared" si="441"/>
        <v>0</v>
      </c>
      <c r="Y90" s="9"/>
      <c r="Z90" s="9">
        <f>OON!DR90+OON!DS90</f>
        <v>0</v>
      </c>
      <c r="AA90" s="9"/>
      <c r="AB90" s="9">
        <f t="shared" si="442"/>
        <v>0</v>
      </c>
      <c r="AC90" s="9">
        <f t="shared" si="443"/>
        <v>0</v>
      </c>
      <c r="AD90" s="9">
        <f t="shared" si="444"/>
        <v>0</v>
      </c>
      <c r="AE90" s="9">
        <f t="shared" si="445"/>
        <v>0</v>
      </c>
      <c r="AF90" s="50"/>
      <c r="AG90" s="50"/>
      <c r="AH90" s="50"/>
      <c r="AI90" s="9">
        <f t="shared" si="446"/>
        <v>0</v>
      </c>
      <c r="AJ90" s="47">
        <f>OON!DV90</f>
        <v>0</v>
      </c>
      <c r="AK90" s="47">
        <f>OON!DW90</f>
        <v>0</v>
      </c>
      <c r="AL90" s="47"/>
      <c r="AM90" s="47"/>
      <c r="AN90" s="47"/>
      <c r="AO90" s="47"/>
      <c r="AP90" s="47"/>
      <c r="AQ90" s="47"/>
      <c r="AR90" s="47"/>
      <c r="AS90" s="47">
        <f t="shared" si="447"/>
        <v>0</v>
      </c>
      <c r="AT90" s="47">
        <f t="shared" si="448"/>
        <v>0</v>
      </c>
      <c r="AU90" s="47">
        <f t="shared" si="449"/>
        <v>0</v>
      </c>
      <c r="AV90" s="9">
        <f t="shared" si="450"/>
        <v>0</v>
      </c>
      <c r="AW90" s="9">
        <f t="shared" si="451"/>
        <v>0</v>
      </c>
      <c r="AX90" s="9">
        <f t="shared" si="452"/>
        <v>0</v>
      </c>
      <c r="AY90" s="9">
        <f t="shared" si="453"/>
        <v>0</v>
      </c>
      <c r="AZ90" s="9">
        <f t="shared" si="454"/>
        <v>0</v>
      </c>
      <c r="BA90" s="9">
        <f t="shared" si="455"/>
        <v>0</v>
      </c>
      <c r="BB90" s="47">
        <f t="shared" si="456"/>
        <v>0</v>
      </c>
      <c r="BC90" s="47">
        <f t="shared" si="457"/>
        <v>0</v>
      </c>
      <c r="BD90" s="47">
        <f t="shared" si="458"/>
        <v>0</v>
      </c>
    </row>
    <row r="91" spans="1:57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9">
        <v>2933652</v>
      </c>
      <c r="I91" s="9">
        <v>2148294</v>
      </c>
      <c r="J91" s="9">
        <v>0</v>
      </c>
      <c r="K91" s="9">
        <v>726123</v>
      </c>
      <c r="L91" s="9">
        <v>42966</v>
      </c>
      <c r="M91" s="9">
        <v>16269</v>
      </c>
      <c r="N91" s="47">
        <v>4.83</v>
      </c>
      <c r="O91" s="47">
        <v>3.46</v>
      </c>
      <c r="P91" s="47">
        <v>1.37</v>
      </c>
      <c r="Q91" s="9">
        <f t="shared" si="440"/>
        <v>0</v>
      </c>
      <c r="R91" s="50"/>
      <c r="S91" s="50"/>
      <c r="T91" s="50"/>
      <c r="U91" s="50"/>
      <c r="V91" s="50"/>
      <c r="W91" s="50"/>
      <c r="X91" s="9">
        <f t="shared" si="441"/>
        <v>0</v>
      </c>
      <c r="Y91" s="9"/>
      <c r="Z91" s="9">
        <f>OON!DR91+OON!DS91</f>
        <v>0</v>
      </c>
      <c r="AA91" s="9"/>
      <c r="AB91" s="9">
        <f t="shared" si="442"/>
        <v>0</v>
      </c>
      <c r="AC91" s="9">
        <f t="shared" si="443"/>
        <v>0</v>
      </c>
      <c r="AD91" s="9">
        <f t="shared" si="444"/>
        <v>0</v>
      </c>
      <c r="AE91" s="9">
        <f t="shared" si="445"/>
        <v>0</v>
      </c>
      <c r="AF91" s="50"/>
      <c r="AG91" s="50"/>
      <c r="AH91" s="50"/>
      <c r="AI91" s="9">
        <f t="shared" si="446"/>
        <v>0</v>
      </c>
      <c r="AJ91" s="47">
        <f>OON!DV91</f>
        <v>0</v>
      </c>
      <c r="AK91" s="47">
        <f>OON!DW91</f>
        <v>0</v>
      </c>
      <c r="AL91" s="47"/>
      <c r="AM91" s="47"/>
      <c r="AN91" s="47"/>
      <c r="AO91" s="47"/>
      <c r="AP91" s="47"/>
      <c r="AQ91" s="47"/>
      <c r="AR91" s="47"/>
      <c r="AS91" s="47">
        <f t="shared" si="447"/>
        <v>0</v>
      </c>
      <c r="AT91" s="47">
        <f t="shared" si="448"/>
        <v>0</v>
      </c>
      <c r="AU91" s="47">
        <f t="shared" si="449"/>
        <v>0</v>
      </c>
      <c r="AV91" s="9">
        <f t="shared" si="450"/>
        <v>2933652</v>
      </c>
      <c r="AW91" s="9">
        <f t="shared" si="451"/>
        <v>2148294</v>
      </c>
      <c r="AX91" s="9">
        <f t="shared" si="452"/>
        <v>0</v>
      </c>
      <c r="AY91" s="9">
        <f t="shared" si="453"/>
        <v>726123</v>
      </c>
      <c r="AZ91" s="9">
        <f t="shared" si="454"/>
        <v>42966</v>
      </c>
      <c r="BA91" s="9">
        <f t="shared" si="455"/>
        <v>16269</v>
      </c>
      <c r="BB91" s="47">
        <f t="shared" si="456"/>
        <v>4.83</v>
      </c>
      <c r="BC91" s="47">
        <f t="shared" si="457"/>
        <v>3.46</v>
      </c>
      <c r="BD91" s="47">
        <f t="shared" si="458"/>
        <v>1.37</v>
      </c>
    </row>
    <row r="92" spans="1:57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9">
        <v>2864136</v>
      </c>
      <c r="I92" s="9">
        <v>2094946</v>
      </c>
      <c r="J92" s="9">
        <v>0</v>
      </c>
      <c r="K92" s="9">
        <v>708092</v>
      </c>
      <c r="L92" s="9">
        <v>41898</v>
      </c>
      <c r="M92" s="9">
        <v>19200</v>
      </c>
      <c r="N92" s="47">
        <v>3.69</v>
      </c>
      <c r="O92" s="47">
        <v>3.01</v>
      </c>
      <c r="P92" s="47">
        <v>0.68</v>
      </c>
      <c r="Q92" s="9">
        <f t="shared" si="440"/>
        <v>0</v>
      </c>
      <c r="R92" s="9"/>
      <c r="S92" s="9"/>
      <c r="T92" s="9"/>
      <c r="U92" s="9"/>
      <c r="V92" s="9"/>
      <c r="W92" s="9"/>
      <c r="X92" s="9">
        <f t="shared" si="441"/>
        <v>0</v>
      </c>
      <c r="Y92" s="9"/>
      <c r="Z92" s="9">
        <f>OON!DR92+OON!DS92</f>
        <v>0</v>
      </c>
      <c r="AA92" s="9"/>
      <c r="AB92" s="9">
        <f t="shared" si="442"/>
        <v>0</v>
      </c>
      <c r="AC92" s="9">
        <f t="shared" si="443"/>
        <v>0</v>
      </c>
      <c r="AD92" s="9">
        <f t="shared" si="444"/>
        <v>0</v>
      </c>
      <c r="AE92" s="9">
        <f t="shared" si="445"/>
        <v>0</v>
      </c>
      <c r="AF92" s="9"/>
      <c r="AG92" s="9"/>
      <c r="AH92" s="9"/>
      <c r="AI92" s="9">
        <f t="shared" si="446"/>
        <v>0</v>
      </c>
      <c r="AJ92" s="47">
        <f>OON!DV92</f>
        <v>0</v>
      </c>
      <c r="AK92" s="47">
        <f>OON!DW92</f>
        <v>0</v>
      </c>
      <c r="AL92" s="47"/>
      <c r="AM92" s="47"/>
      <c r="AN92" s="47"/>
      <c r="AO92" s="47"/>
      <c r="AP92" s="47"/>
      <c r="AQ92" s="47"/>
      <c r="AR92" s="47"/>
      <c r="AS92" s="47">
        <f t="shared" si="447"/>
        <v>0</v>
      </c>
      <c r="AT92" s="47">
        <f t="shared" si="448"/>
        <v>0</v>
      </c>
      <c r="AU92" s="47">
        <f t="shared" si="449"/>
        <v>0</v>
      </c>
      <c r="AV92" s="9">
        <f t="shared" si="450"/>
        <v>2864136</v>
      </c>
      <c r="AW92" s="9">
        <f t="shared" si="451"/>
        <v>2094946</v>
      </c>
      <c r="AX92" s="9">
        <f t="shared" si="452"/>
        <v>0</v>
      </c>
      <c r="AY92" s="9">
        <f t="shared" si="453"/>
        <v>708092</v>
      </c>
      <c r="AZ92" s="9">
        <f t="shared" si="454"/>
        <v>41898</v>
      </c>
      <c r="BA92" s="9">
        <f t="shared" si="455"/>
        <v>19200</v>
      </c>
      <c r="BB92" s="47">
        <f t="shared" si="456"/>
        <v>3.69</v>
      </c>
      <c r="BC92" s="47">
        <f t="shared" si="457"/>
        <v>3.01</v>
      </c>
      <c r="BD92" s="47">
        <f t="shared" si="458"/>
        <v>0.68</v>
      </c>
    </row>
    <row r="93" spans="1:57" x14ac:dyDescent="0.25">
      <c r="A93" s="30"/>
      <c r="B93" s="31"/>
      <c r="C93" s="32"/>
      <c r="D93" s="33" t="s">
        <v>168</v>
      </c>
      <c r="E93" s="31"/>
      <c r="F93" s="31"/>
      <c r="G93" s="31"/>
      <c r="H93" s="34">
        <v>33407579</v>
      </c>
      <c r="I93" s="34">
        <v>24021469</v>
      </c>
      <c r="J93" s="34">
        <v>450640</v>
      </c>
      <c r="K93" s="34">
        <v>8271572</v>
      </c>
      <c r="L93" s="34">
        <v>480429</v>
      </c>
      <c r="M93" s="34">
        <v>183469</v>
      </c>
      <c r="N93" s="48">
        <v>43.679999999999993</v>
      </c>
      <c r="O93" s="48">
        <v>35.669999999999995</v>
      </c>
      <c r="P93" s="48">
        <v>8.01</v>
      </c>
      <c r="Q93" s="34">
        <f t="shared" ref="Q93:BD93" si="459">SUM(Q89:Q92)</f>
        <v>0</v>
      </c>
      <c r="R93" s="34">
        <f t="shared" si="459"/>
        <v>0</v>
      </c>
      <c r="S93" s="34">
        <f t="shared" si="459"/>
        <v>0</v>
      </c>
      <c r="T93" s="34">
        <f t="shared" si="459"/>
        <v>0</v>
      </c>
      <c r="U93" s="34">
        <f t="shared" si="459"/>
        <v>0</v>
      </c>
      <c r="V93" s="34">
        <f t="shared" si="459"/>
        <v>0</v>
      </c>
      <c r="W93" s="34">
        <f t="shared" si="459"/>
        <v>0</v>
      </c>
      <c r="X93" s="34">
        <f t="shared" si="459"/>
        <v>0</v>
      </c>
      <c r="Y93" s="34">
        <f t="shared" si="459"/>
        <v>0</v>
      </c>
      <c r="Z93" s="34">
        <f t="shared" si="459"/>
        <v>0</v>
      </c>
      <c r="AA93" s="34">
        <f t="shared" si="459"/>
        <v>0</v>
      </c>
      <c r="AB93" s="34">
        <f t="shared" si="459"/>
        <v>0</v>
      </c>
      <c r="AC93" s="34">
        <f t="shared" si="459"/>
        <v>0</v>
      </c>
      <c r="AD93" s="34">
        <f t="shared" si="459"/>
        <v>0</v>
      </c>
      <c r="AE93" s="34">
        <f t="shared" si="459"/>
        <v>0</v>
      </c>
      <c r="AF93" s="34">
        <f t="shared" si="459"/>
        <v>0</v>
      </c>
      <c r="AG93" s="34">
        <f t="shared" si="459"/>
        <v>0</v>
      </c>
      <c r="AH93" s="34">
        <f t="shared" si="459"/>
        <v>0</v>
      </c>
      <c r="AI93" s="34">
        <f t="shared" si="459"/>
        <v>0</v>
      </c>
      <c r="AJ93" s="48">
        <f t="shared" si="459"/>
        <v>0</v>
      </c>
      <c r="AK93" s="48">
        <f t="shared" si="459"/>
        <v>0</v>
      </c>
      <c r="AL93" s="48">
        <f t="shared" si="459"/>
        <v>0</v>
      </c>
      <c r="AM93" s="48">
        <f t="shared" si="459"/>
        <v>0</v>
      </c>
      <c r="AN93" s="48">
        <f t="shared" si="459"/>
        <v>0</v>
      </c>
      <c r="AO93" s="48">
        <f t="shared" si="459"/>
        <v>0</v>
      </c>
      <c r="AP93" s="48">
        <f t="shared" si="459"/>
        <v>0</v>
      </c>
      <c r="AQ93" s="48">
        <f t="shared" si="459"/>
        <v>0</v>
      </c>
      <c r="AR93" s="48">
        <f t="shared" si="459"/>
        <v>0</v>
      </c>
      <c r="AS93" s="48">
        <f t="shared" si="459"/>
        <v>0</v>
      </c>
      <c r="AT93" s="48">
        <f t="shared" si="459"/>
        <v>0</v>
      </c>
      <c r="AU93" s="48">
        <f t="shared" si="459"/>
        <v>0</v>
      </c>
      <c r="AV93" s="34">
        <f t="shared" si="459"/>
        <v>33407579</v>
      </c>
      <c r="AW93" s="34">
        <f t="shared" si="459"/>
        <v>24021469</v>
      </c>
      <c r="AX93" s="34">
        <f t="shared" si="459"/>
        <v>450640</v>
      </c>
      <c r="AY93" s="34">
        <f t="shared" si="459"/>
        <v>8271572</v>
      </c>
      <c r="AZ93" s="34">
        <f t="shared" si="459"/>
        <v>480429</v>
      </c>
      <c r="BA93" s="34">
        <f t="shared" si="459"/>
        <v>183469</v>
      </c>
      <c r="BB93" s="48">
        <f t="shared" si="459"/>
        <v>43.679999999999993</v>
      </c>
      <c r="BC93" s="48">
        <f t="shared" si="459"/>
        <v>35.669999999999995</v>
      </c>
      <c r="BD93" s="48">
        <f t="shared" si="459"/>
        <v>8.01</v>
      </c>
      <c r="BE93" s="43">
        <f>AV93-H93</f>
        <v>0</v>
      </c>
    </row>
    <row r="94" spans="1:57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9">
        <v>42172337</v>
      </c>
      <c r="I94" s="9">
        <v>30131504</v>
      </c>
      <c r="J94" s="9">
        <v>730160</v>
      </c>
      <c r="K94" s="9">
        <v>10431243</v>
      </c>
      <c r="L94" s="9">
        <v>602630</v>
      </c>
      <c r="M94" s="9">
        <v>276800</v>
      </c>
      <c r="N94" s="47">
        <v>54.2</v>
      </c>
      <c r="O94" s="47">
        <v>39.89</v>
      </c>
      <c r="P94" s="47">
        <v>14.31</v>
      </c>
      <c r="Q94" s="9">
        <f t="shared" ref="Q94:Q101" si="460">Z94*-1</f>
        <v>0</v>
      </c>
      <c r="R94" s="29"/>
      <c r="S94" s="29"/>
      <c r="T94" s="29"/>
      <c r="U94" s="29"/>
      <c r="V94" s="29"/>
      <c r="W94" s="29"/>
      <c r="X94" s="9">
        <f t="shared" ref="X94:X101" si="461">SUM(Q94:W94)</f>
        <v>0</v>
      </c>
      <c r="Y94" s="9"/>
      <c r="Z94" s="9">
        <f>OON!DR94+OON!DS94</f>
        <v>0</v>
      </c>
      <c r="AA94" s="9"/>
      <c r="AB94" s="9">
        <f t="shared" ref="AB94:AB101" si="462">SUM(Y94:AA94)</f>
        <v>0</v>
      </c>
      <c r="AC94" s="9">
        <f t="shared" ref="AC94:AC101" si="463">X94+AB94</f>
        <v>0</v>
      </c>
      <c r="AD94" s="9">
        <f t="shared" ref="AD94:AD101" si="464">ROUND((X94+Y94+Z94)*33.8%,0)</f>
        <v>0</v>
      </c>
      <c r="AE94" s="9">
        <f t="shared" ref="AE94:AE101" si="465">ROUND(X94*2%,0)</f>
        <v>0</v>
      </c>
      <c r="AF94" s="29"/>
      <c r="AG94" s="29"/>
      <c r="AH94" s="29"/>
      <c r="AI94" s="9">
        <f t="shared" ref="AI94:AI101" si="466">AF94+AG94+AH94</f>
        <v>0</v>
      </c>
      <c r="AJ94" s="47">
        <f>OON!DV94</f>
        <v>0</v>
      </c>
      <c r="AK94" s="47">
        <f>OON!DW94</f>
        <v>0</v>
      </c>
      <c r="AL94" s="47"/>
      <c r="AM94" s="47"/>
      <c r="AN94" s="47"/>
      <c r="AO94" s="47"/>
      <c r="AP94" s="47"/>
      <c r="AQ94" s="47"/>
      <c r="AR94" s="47"/>
      <c r="AS94" s="47">
        <f t="shared" ref="AS94:AS101" si="467">AJ94+AL94+AM94+AP94+AR94+AN94</f>
        <v>0</v>
      </c>
      <c r="AT94" s="47">
        <f t="shared" ref="AT94:AT101" si="468">AK94+AQ94+AO94</f>
        <v>0</v>
      </c>
      <c r="AU94" s="47">
        <f t="shared" ref="AU94:AU101" si="469">AS94+AT94</f>
        <v>0</v>
      </c>
      <c r="AV94" s="9">
        <f t="shared" ref="AV94:AV101" si="470">AW94+AX94+AY94+AZ94+BA94</f>
        <v>42172337</v>
      </c>
      <c r="AW94" s="9">
        <f t="shared" ref="AW94:AW101" si="471">I94+X94</f>
        <v>30131504</v>
      </c>
      <c r="AX94" s="9">
        <f t="shared" ref="AX94:AX101" si="472">J94+AB94</f>
        <v>730160</v>
      </c>
      <c r="AY94" s="9">
        <f t="shared" ref="AY94:AY101" si="473">K94+AD94</f>
        <v>10431243</v>
      </c>
      <c r="AZ94" s="9">
        <f t="shared" ref="AZ94:AZ101" si="474">L94+AE94</f>
        <v>602630</v>
      </c>
      <c r="BA94" s="9">
        <f t="shared" ref="BA94:BA101" si="475">M94+AI94</f>
        <v>276800</v>
      </c>
      <c r="BB94" s="47">
        <f t="shared" ref="BB94:BB101" si="476">BC94+BD94</f>
        <v>54.2</v>
      </c>
      <c r="BC94" s="47">
        <f t="shared" ref="BC94:BC101" si="477">O94+AS94</f>
        <v>39.89</v>
      </c>
      <c r="BD94" s="47">
        <f t="shared" ref="BD94:BD101" si="478">P94+AT94</f>
        <v>14.31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47">
        <v>0</v>
      </c>
      <c r="O95" s="47">
        <v>0</v>
      </c>
      <c r="P95" s="47">
        <v>0</v>
      </c>
      <c r="Q95" s="9">
        <f t="shared" si="460"/>
        <v>0</v>
      </c>
      <c r="R95" s="50"/>
      <c r="S95" s="50"/>
      <c r="T95" s="50"/>
      <c r="U95" s="50"/>
      <c r="V95" s="50"/>
      <c r="W95" s="50"/>
      <c r="X95" s="9">
        <f t="shared" si="461"/>
        <v>0</v>
      </c>
      <c r="Y95" s="9"/>
      <c r="Z95" s="9">
        <f>OON!DR95+OON!DS95</f>
        <v>0</v>
      </c>
      <c r="AA95" s="9"/>
      <c r="AB95" s="9">
        <f t="shared" si="462"/>
        <v>0</v>
      </c>
      <c r="AC95" s="9">
        <f t="shared" si="463"/>
        <v>0</v>
      </c>
      <c r="AD95" s="9">
        <f t="shared" si="464"/>
        <v>0</v>
      </c>
      <c r="AE95" s="9">
        <f t="shared" si="465"/>
        <v>0</v>
      </c>
      <c r="AF95" s="50"/>
      <c r="AG95" s="50"/>
      <c r="AH95" s="50"/>
      <c r="AI95" s="9">
        <f t="shared" si="466"/>
        <v>0</v>
      </c>
      <c r="AJ95" s="47">
        <f>OON!DV95</f>
        <v>0</v>
      </c>
      <c r="AK95" s="47">
        <f>OON!DW95</f>
        <v>0</v>
      </c>
      <c r="AL95" s="47"/>
      <c r="AM95" s="47"/>
      <c r="AN95" s="47"/>
      <c r="AO95" s="47"/>
      <c r="AP95" s="47"/>
      <c r="AQ95" s="47"/>
      <c r="AR95" s="47"/>
      <c r="AS95" s="47">
        <f t="shared" si="467"/>
        <v>0</v>
      </c>
      <c r="AT95" s="47">
        <f t="shared" si="468"/>
        <v>0</v>
      </c>
      <c r="AU95" s="47">
        <f t="shared" si="469"/>
        <v>0</v>
      </c>
      <c r="AV95" s="9">
        <f t="shared" si="470"/>
        <v>0</v>
      </c>
      <c r="AW95" s="9">
        <f t="shared" si="471"/>
        <v>0</v>
      </c>
      <c r="AX95" s="9">
        <f t="shared" si="472"/>
        <v>0</v>
      </c>
      <c r="AY95" s="9">
        <f t="shared" si="473"/>
        <v>0</v>
      </c>
      <c r="AZ95" s="9">
        <f t="shared" si="474"/>
        <v>0</v>
      </c>
      <c r="BA95" s="9">
        <f t="shared" si="475"/>
        <v>0</v>
      </c>
      <c r="BB95" s="47">
        <f t="shared" si="476"/>
        <v>0</v>
      </c>
      <c r="BC95" s="47">
        <f t="shared" si="477"/>
        <v>0</v>
      </c>
      <c r="BD95" s="47">
        <f t="shared" si="478"/>
        <v>0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9">
        <v>4299711</v>
      </c>
      <c r="I96" s="9">
        <v>3146171</v>
      </c>
      <c r="J96" s="9">
        <v>0</v>
      </c>
      <c r="K96" s="9">
        <v>1063406</v>
      </c>
      <c r="L96" s="9">
        <v>62924</v>
      </c>
      <c r="M96" s="9">
        <v>27210</v>
      </c>
      <c r="N96" s="47">
        <v>9.91</v>
      </c>
      <c r="O96" s="47">
        <v>0</v>
      </c>
      <c r="P96" s="47">
        <v>9.91</v>
      </c>
      <c r="Q96" s="9">
        <f t="shared" si="460"/>
        <v>0</v>
      </c>
      <c r="R96" s="50"/>
      <c r="S96" s="50"/>
      <c r="T96" s="50"/>
      <c r="U96" s="50"/>
      <c r="V96" s="50">
        <v>-60895</v>
      </c>
      <c r="W96" s="50"/>
      <c r="X96" s="9">
        <f t="shared" si="461"/>
        <v>-60895</v>
      </c>
      <c r="Y96" s="9"/>
      <c r="Z96" s="9">
        <f>OON!DR96+OON!DS96</f>
        <v>0</v>
      </c>
      <c r="AA96" s="9"/>
      <c r="AB96" s="9">
        <f t="shared" si="462"/>
        <v>0</v>
      </c>
      <c r="AC96" s="9">
        <f t="shared" si="463"/>
        <v>-60895</v>
      </c>
      <c r="AD96" s="9">
        <f t="shared" si="464"/>
        <v>-20583</v>
      </c>
      <c r="AE96" s="9">
        <f t="shared" si="465"/>
        <v>-1218</v>
      </c>
      <c r="AF96" s="50"/>
      <c r="AG96" s="50"/>
      <c r="AH96" s="50"/>
      <c r="AI96" s="9">
        <f t="shared" si="466"/>
        <v>0</v>
      </c>
      <c r="AJ96" s="47">
        <f>OON!DV96</f>
        <v>0</v>
      </c>
      <c r="AK96" s="47">
        <f>OON!DW96</f>
        <v>0</v>
      </c>
      <c r="AL96" s="47"/>
      <c r="AM96" s="47"/>
      <c r="AN96" s="47"/>
      <c r="AO96" s="47"/>
      <c r="AP96" s="47"/>
      <c r="AQ96" s="47">
        <v>-0.19</v>
      </c>
      <c r="AR96" s="47"/>
      <c r="AS96" s="47">
        <f t="shared" si="467"/>
        <v>0</v>
      </c>
      <c r="AT96" s="47">
        <f t="shared" si="468"/>
        <v>-0.19</v>
      </c>
      <c r="AU96" s="47">
        <f t="shared" si="469"/>
        <v>-0.19</v>
      </c>
      <c r="AV96" s="9">
        <f t="shared" si="470"/>
        <v>4217015</v>
      </c>
      <c r="AW96" s="9">
        <f t="shared" si="471"/>
        <v>3085276</v>
      </c>
      <c r="AX96" s="9">
        <f t="shared" si="472"/>
        <v>0</v>
      </c>
      <c r="AY96" s="9">
        <f t="shared" si="473"/>
        <v>1042823</v>
      </c>
      <c r="AZ96" s="9">
        <f t="shared" si="474"/>
        <v>61706</v>
      </c>
      <c r="BA96" s="9">
        <f t="shared" si="475"/>
        <v>27210</v>
      </c>
      <c r="BB96" s="47">
        <f t="shared" si="476"/>
        <v>9.7200000000000006</v>
      </c>
      <c r="BC96" s="47">
        <f t="shared" si="477"/>
        <v>0</v>
      </c>
      <c r="BD96" s="47">
        <f t="shared" si="478"/>
        <v>9.7200000000000006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9">
        <v>1540737</v>
      </c>
      <c r="I97" s="9">
        <v>1125637</v>
      </c>
      <c r="J97" s="9">
        <v>0</v>
      </c>
      <c r="K97" s="9">
        <v>380465</v>
      </c>
      <c r="L97" s="9">
        <v>22513</v>
      </c>
      <c r="M97" s="9">
        <v>12122</v>
      </c>
      <c r="N97" s="47">
        <v>3.55</v>
      </c>
      <c r="O97" s="47">
        <v>0</v>
      </c>
      <c r="P97" s="47">
        <v>3.55</v>
      </c>
      <c r="Q97" s="9">
        <f t="shared" si="460"/>
        <v>0</v>
      </c>
      <c r="R97" s="50"/>
      <c r="S97" s="50"/>
      <c r="T97" s="50"/>
      <c r="U97" s="50"/>
      <c r="V97" s="50">
        <v>5856</v>
      </c>
      <c r="W97" s="50"/>
      <c r="X97" s="9">
        <f t="shared" si="461"/>
        <v>5856</v>
      </c>
      <c r="Y97" s="9"/>
      <c r="Z97" s="9">
        <f>OON!DR97+OON!DS97</f>
        <v>0</v>
      </c>
      <c r="AA97" s="9"/>
      <c r="AB97" s="9">
        <f t="shared" si="462"/>
        <v>0</v>
      </c>
      <c r="AC97" s="9">
        <f t="shared" si="463"/>
        <v>5856</v>
      </c>
      <c r="AD97" s="9">
        <f t="shared" si="464"/>
        <v>1979</v>
      </c>
      <c r="AE97" s="9">
        <f t="shared" si="465"/>
        <v>117</v>
      </c>
      <c r="AF97" s="50"/>
      <c r="AG97" s="50"/>
      <c r="AH97" s="50"/>
      <c r="AI97" s="9">
        <f t="shared" si="466"/>
        <v>0</v>
      </c>
      <c r="AJ97" s="47">
        <f>OON!DV97</f>
        <v>0</v>
      </c>
      <c r="AK97" s="47">
        <f>OON!DW97</f>
        <v>0</v>
      </c>
      <c r="AL97" s="47"/>
      <c r="AM97" s="47"/>
      <c r="AN97" s="47"/>
      <c r="AO97" s="47"/>
      <c r="AP97" s="47"/>
      <c r="AQ97" s="47">
        <v>0.02</v>
      </c>
      <c r="AR97" s="47"/>
      <c r="AS97" s="47">
        <f t="shared" si="467"/>
        <v>0</v>
      </c>
      <c r="AT97" s="47">
        <f t="shared" si="468"/>
        <v>0.02</v>
      </c>
      <c r="AU97" s="47">
        <f t="shared" si="469"/>
        <v>0.02</v>
      </c>
      <c r="AV97" s="9">
        <f t="shared" si="470"/>
        <v>1548689</v>
      </c>
      <c r="AW97" s="9">
        <f t="shared" si="471"/>
        <v>1131493</v>
      </c>
      <c r="AX97" s="9">
        <f t="shared" si="472"/>
        <v>0</v>
      </c>
      <c r="AY97" s="9">
        <f t="shared" si="473"/>
        <v>382444</v>
      </c>
      <c r="AZ97" s="9">
        <f t="shared" si="474"/>
        <v>22630</v>
      </c>
      <c r="BA97" s="9">
        <f t="shared" si="475"/>
        <v>12122</v>
      </c>
      <c r="BB97" s="47">
        <f t="shared" si="476"/>
        <v>3.57</v>
      </c>
      <c r="BC97" s="47">
        <f t="shared" si="477"/>
        <v>0</v>
      </c>
      <c r="BD97" s="47">
        <f t="shared" si="478"/>
        <v>3.57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9">
        <v>238064</v>
      </c>
      <c r="I98" s="9">
        <v>173794</v>
      </c>
      <c r="J98" s="9">
        <v>0</v>
      </c>
      <c r="K98" s="9">
        <v>58742</v>
      </c>
      <c r="L98" s="9">
        <v>3476</v>
      </c>
      <c r="M98" s="9">
        <v>2052</v>
      </c>
      <c r="N98" s="47">
        <v>0.55000000000000004</v>
      </c>
      <c r="O98" s="47">
        <v>0</v>
      </c>
      <c r="P98" s="47">
        <v>0.55000000000000004</v>
      </c>
      <c r="Q98" s="9">
        <f t="shared" si="460"/>
        <v>0</v>
      </c>
      <c r="R98" s="50"/>
      <c r="S98" s="50"/>
      <c r="T98" s="50"/>
      <c r="U98" s="50"/>
      <c r="V98" s="50">
        <v>4869</v>
      </c>
      <c r="W98" s="50"/>
      <c r="X98" s="9">
        <f t="shared" si="461"/>
        <v>4869</v>
      </c>
      <c r="Y98" s="9"/>
      <c r="Z98" s="9">
        <f>OON!DR98+OON!DS98</f>
        <v>0</v>
      </c>
      <c r="AA98" s="9"/>
      <c r="AB98" s="9">
        <f t="shared" si="462"/>
        <v>0</v>
      </c>
      <c r="AC98" s="9">
        <f t="shared" si="463"/>
        <v>4869</v>
      </c>
      <c r="AD98" s="9">
        <f t="shared" si="464"/>
        <v>1646</v>
      </c>
      <c r="AE98" s="9">
        <f t="shared" si="465"/>
        <v>97</v>
      </c>
      <c r="AF98" s="50"/>
      <c r="AG98" s="50"/>
      <c r="AH98" s="50"/>
      <c r="AI98" s="9">
        <f t="shared" si="466"/>
        <v>0</v>
      </c>
      <c r="AJ98" s="47">
        <f>OON!DV98</f>
        <v>0</v>
      </c>
      <c r="AK98" s="47">
        <f>OON!DW98</f>
        <v>0</v>
      </c>
      <c r="AL98" s="47"/>
      <c r="AM98" s="47"/>
      <c r="AN98" s="47"/>
      <c r="AO98" s="47"/>
      <c r="AP98" s="47"/>
      <c r="AQ98" s="47">
        <v>0.01</v>
      </c>
      <c r="AR98" s="47"/>
      <c r="AS98" s="47">
        <f t="shared" si="467"/>
        <v>0</v>
      </c>
      <c r="AT98" s="47">
        <f t="shared" si="468"/>
        <v>0.01</v>
      </c>
      <c r="AU98" s="47">
        <f t="shared" si="469"/>
        <v>0.01</v>
      </c>
      <c r="AV98" s="9">
        <f t="shared" si="470"/>
        <v>244676</v>
      </c>
      <c r="AW98" s="9">
        <f t="shared" si="471"/>
        <v>178663</v>
      </c>
      <c r="AX98" s="9">
        <f t="shared" si="472"/>
        <v>0</v>
      </c>
      <c r="AY98" s="9">
        <f t="shared" si="473"/>
        <v>60388</v>
      </c>
      <c r="AZ98" s="9">
        <f t="shared" si="474"/>
        <v>3573</v>
      </c>
      <c r="BA98" s="9">
        <f t="shared" si="475"/>
        <v>2052</v>
      </c>
      <c r="BB98" s="47">
        <f t="shared" si="476"/>
        <v>0.56000000000000005</v>
      </c>
      <c r="BC98" s="47">
        <f t="shared" si="477"/>
        <v>0</v>
      </c>
      <c r="BD98" s="47">
        <f t="shared" si="478"/>
        <v>0.56000000000000005</v>
      </c>
    </row>
    <row r="99" spans="1:57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9">
        <v>7508317</v>
      </c>
      <c r="I99" s="9">
        <v>5089782</v>
      </c>
      <c r="J99" s="9">
        <v>404250</v>
      </c>
      <c r="K99" s="9">
        <v>1856983</v>
      </c>
      <c r="L99" s="9">
        <v>101796</v>
      </c>
      <c r="M99" s="9">
        <v>55506</v>
      </c>
      <c r="N99" s="47">
        <v>11.18</v>
      </c>
      <c r="O99" s="47">
        <v>8.1599999999999984</v>
      </c>
      <c r="P99" s="47">
        <v>3.0200000000000005</v>
      </c>
      <c r="Q99" s="9">
        <f t="shared" si="460"/>
        <v>0</v>
      </c>
      <c r="R99" s="50"/>
      <c r="S99" s="50"/>
      <c r="T99" s="50"/>
      <c r="U99" s="50"/>
      <c r="V99" s="50"/>
      <c r="W99" s="50"/>
      <c r="X99" s="9">
        <f t="shared" si="461"/>
        <v>0</v>
      </c>
      <c r="Y99" s="9"/>
      <c r="Z99" s="9">
        <f>OON!DR99+OON!DS99</f>
        <v>0</v>
      </c>
      <c r="AA99" s="9"/>
      <c r="AB99" s="9">
        <f t="shared" si="462"/>
        <v>0</v>
      </c>
      <c r="AC99" s="9">
        <f t="shared" si="463"/>
        <v>0</v>
      </c>
      <c r="AD99" s="9">
        <f t="shared" si="464"/>
        <v>0</v>
      </c>
      <c r="AE99" s="9">
        <f t="shared" si="465"/>
        <v>0</v>
      </c>
      <c r="AF99" s="50"/>
      <c r="AG99" s="50"/>
      <c r="AH99" s="50"/>
      <c r="AI99" s="9">
        <f t="shared" si="466"/>
        <v>0</v>
      </c>
      <c r="AJ99" s="47">
        <f>OON!DV99</f>
        <v>0</v>
      </c>
      <c r="AK99" s="47">
        <f>OON!DW99</f>
        <v>0</v>
      </c>
      <c r="AL99" s="47"/>
      <c r="AM99" s="47"/>
      <c r="AN99" s="47"/>
      <c r="AO99" s="47"/>
      <c r="AP99" s="47"/>
      <c r="AQ99" s="47"/>
      <c r="AR99" s="47"/>
      <c r="AS99" s="47">
        <f t="shared" si="467"/>
        <v>0</v>
      </c>
      <c r="AT99" s="47">
        <f t="shared" si="468"/>
        <v>0</v>
      </c>
      <c r="AU99" s="47">
        <f t="shared" si="469"/>
        <v>0</v>
      </c>
      <c r="AV99" s="9">
        <f t="shared" si="470"/>
        <v>7508317</v>
      </c>
      <c r="AW99" s="9">
        <f t="shared" si="471"/>
        <v>5089782</v>
      </c>
      <c r="AX99" s="9">
        <f t="shared" si="472"/>
        <v>404250</v>
      </c>
      <c r="AY99" s="9">
        <f t="shared" si="473"/>
        <v>1856983</v>
      </c>
      <c r="AZ99" s="9">
        <f t="shared" si="474"/>
        <v>101796</v>
      </c>
      <c r="BA99" s="9">
        <f t="shared" si="475"/>
        <v>55506</v>
      </c>
      <c r="BB99" s="47">
        <f t="shared" si="476"/>
        <v>11.18</v>
      </c>
      <c r="BC99" s="47">
        <f t="shared" si="477"/>
        <v>8.1599999999999984</v>
      </c>
      <c r="BD99" s="47">
        <f t="shared" si="478"/>
        <v>3.0200000000000005</v>
      </c>
    </row>
    <row r="100" spans="1:57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9">
        <v>8640155</v>
      </c>
      <c r="I100" s="9">
        <v>6312377</v>
      </c>
      <c r="J100" s="9">
        <v>0</v>
      </c>
      <c r="K100" s="9">
        <v>2133584</v>
      </c>
      <c r="L100" s="9">
        <v>126247</v>
      </c>
      <c r="M100" s="9">
        <v>67947</v>
      </c>
      <c r="N100" s="47">
        <v>14.86</v>
      </c>
      <c r="O100" s="47">
        <v>9.2799999999999994</v>
      </c>
      <c r="P100" s="47">
        <v>5.58</v>
      </c>
      <c r="Q100" s="9">
        <f t="shared" si="460"/>
        <v>0</v>
      </c>
      <c r="R100" s="50"/>
      <c r="S100" s="50"/>
      <c r="T100" s="50"/>
      <c r="U100" s="50"/>
      <c r="V100" s="50"/>
      <c r="W100" s="50"/>
      <c r="X100" s="9">
        <f t="shared" si="461"/>
        <v>0</v>
      </c>
      <c r="Y100" s="9"/>
      <c r="Z100" s="9">
        <f>OON!DR100+OON!DS100</f>
        <v>0</v>
      </c>
      <c r="AA100" s="9"/>
      <c r="AB100" s="9">
        <f t="shared" si="462"/>
        <v>0</v>
      </c>
      <c r="AC100" s="9">
        <f t="shared" si="463"/>
        <v>0</v>
      </c>
      <c r="AD100" s="9">
        <f t="shared" si="464"/>
        <v>0</v>
      </c>
      <c r="AE100" s="9">
        <f t="shared" si="465"/>
        <v>0</v>
      </c>
      <c r="AF100" s="50"/>
      <c r="AG100" s="50"/>
      <c r="AH100" s="50"/>
      <c r="AI100" s="9">
        <f t="shared" si="466"/>
        <v>0</v>
      </c>
      <c r="AJ100" s="47">
        <f>OON!DV100</f>
        <v>0</v>
      </c>
      <c r="AK100" s="47">
        <f>OON!DW100</f>
        <v>0</v>
      </c>
      <c r="AL100" s="47"/>
      <c r="AM100" s="47"/>
      <c r="AN100" s="47"/>
      <c r="AO100" s="47"/>
      <c r="AP100" s="47"/>
      <c r="AQ100" s="47"/>
      <c r="AR100" s="47"/>
      <c r="AS100" s="47">
        <f t="shared" si="467"/>
        <v>0</v>
      </c>
      <c r="AT100" s="47">
        <f t="shared" si="468"/>
        <v>0</v>
      </c>
      <c r="AU100" s="47">
        <f t="shared" si="469"/>
        <v>0</v>
      </c>
      <c r="AV100" s="9">
        <f t="shared" si="470"/>
        <v>8640155</v>
      </c>
      <c r="AW100" s="9">
        <f t="shared" si="471"/>
        <v>6312377</v>
      </c>
      <c r="AX100" s="9">
        <f t="shared" si="472"/>
        <v>0</v>
      </c>
      <c r="AY100" s="9">
        <f t="shared" si="473"/>
        <v>2133584</v>
      </c>
      <c r="AZ100" s="9">
        <f t="shared" si="474"/>
        <v>126247</v>
      </c>
      <c r="BA100" s="9">
        <f t="shared" si="475"/>
        <v>67947</v>
      </c>
      <c r="BB100" s="47">
        <f t="shared" si="476"/>
        <v>14.86</v>
      </c>
      <c r="BC100" s="47">
        <f t="shared" si="477"/>
        <v>9.2799999999999994</v>
      </c>
      <c r="BD100" s="47">
        <f t="shared" si="478"/>
        <v>5.58</v>
      </c>
    </row>
    <row r="101" spans="1:57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9">
        <v>10055817</v>
      </c>
      <c r="I101" s="9">
        <v>6603256</v>
      </c>
      <c r="J101" s="9">
        <v>756200</v>
      </c>
      <c r="K101" s="9">
        <v>2487496</v>
      </c>
      <c r="L101" s="9">
        <v>132065</v>
      </c>
      <c r="M101" s="9">
        <v>76800</v>
      </c>
      <c r="N101" s="47">
        <v>11.129999999999999</v>
      </c>
      <c r="O101" s="47">
        <v>9.52</v>
      </c>
      <c r="P101" s="47">
        <v>1.6099999999999999</v>
      </c>
      <c r="Q101" s="9">
        <f t="shared" si="460"/>
        <v>0</v>
      </c>
      <c r="R101" s="9"/>
      <c r="S101" s="9"/>
      <c r="T101" s="9"/>
      <c r="U101" s="9"/>
      <c r="V101" s="9"/>
      <c r="W101" s="9"/>
      <c r="X101" s="9">
        <f t="shared" si="461"/>
        <v>0</v>
      </c>
      <c r="Y101" s="9"/>
      <c r="Z101" s="9">
        <f>OON!DR101+OON!DS101</f>
        <v>0</v>
      </c>
      <c r="AA101" s="9"/>
      <c r="AB101" s="9">
        <f t="shared" si="462"/>
        <v>0</v>
      </c>
      <c r="AC101" s="9">
        <f t="shared" si="463"/>
        <v>0</v>
      </c>
      <c r="AD101" s="9">
        <f t="shared" si="464"/>
        <v>0</v>
      </c>
      <c r="AE101" s="9">
        <f t="shared" si="465"/>
        <v>0</v>
      </c>
      <c r="AF101" s="9"/>
      <c r="AG101" s="9"/>
      <c r="AH101" s="9"/>
      <c r="AI101" s="9">
        <f t="shared" si="466"/>
        <v>0</v>
      </c>
      <c r="AJ101" s="47">
        <f>OON!DV101</f>
        <v>0</v>
      </c>
      <c r="AK101" s="47">
        <f>OON!DW101</f>
        <v>0</v>
      </c>
      <c r="AL101" s="47"/>
      <c r="AM101" s="47"/>
      <c r="AN101" s="47"/>
      <c r="AO101" s="47"/>
      <c r="AP101" s="47"/>
      <c r="AQ101" s="47"/>
      <c r="AR101" s="47"/>
      <c r="AS101" s="47">
        <f t="shared" si="467"/>
        <v>0</v>
      </c>
      <c r="AT101" s="47">
        <f t="shared" si="468"/>
        <v>0</v>
      </c>
      <c r="AU101" s="47">
        <f t="shared" si="469"/>
        <v>0</v>
      </c>
      <c r="AV101" s="9">
        <f t="shared" si="470"/>
        <v>10055817</v>
      </c>
      <c r="AW101" s="9">
        <f t="shared" si="471"/>
        <v>6603256</v>
      </c>
      <c r="AX101" s="9">
        <f t="shared" si="472"/>
        <v>756200</v>
      </c>
      <c r="AY101" s="9">
        <f t="shared" si="473"/>
        <v>2487496</v>
      </c>
      <c r="AZ101" s="9">
        <f t="shared" si="474"/>
        <v>132065</v>
      </c>
      <c r="BA101" s="9">
        <f t="shared" si="475"/>
        <v>76800</v>
      </c>
      <c r="BB101" s="47">
        <f t="shared" si="476"/>
        <v>11.129999999999999</v>
      </c>
      <c r="BC101" s="47">
        <f t="shared" si="477"/>
        <v>9.52</v>
      </c>
      <c r="BD101" s="47">
        <f t="shared" si="478"/>
        <v>1.6099999999999999</v>
      </c>
    </row>
    <row r="102" spans="1:57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v>74455138</v>
      </c>
      <c r="I102" s="34">
        <v>52582521</v>
      </c>
      <c r="J102" s="34">
        <v>1890610</v>
      </c>
      <c r="K102" s="34">
        <v>18411919</v>
      </c>
      <c r="L102" s="34">
        <v>1051651</v>
      </c>
      <c r="M102" s="34">
        <v>518437</v>
      </c>
      <c r="N102" s="48">
        <v>105.37999999999998</v>
      </c>
      <c r="O102" s="48">
        <v>66.849999999999994</v>
      </c>
      <c r="P102" s="48">
        <v>38.53</v>
      </c>
      <c r="Q102" s="34">
        <f t="shared" ref="Q102:BD102" si="479">SUM(Q94:Q101)</f>
        <v>0</v>
      </c>
      <c r="R102" s="34">
        <f t="shared" si="479"/>
        <v>0</v>
      </c>
      <c r="S102" s="34">
        <f t="shared" si="479"/>
        <v>0</v>
      </c>
      <c r="T102" s="34">
        <f t="shared" si="479"/>
        <v>0</v>
      </c>
      <c r="U102" s="34">
        <f t="shared" si="479"/>
        <v>0</v>
      </c>
      <c r="V102" s="34">
        <f t="shared" si="479"/>
        <v>-50170</v>
      </c>
      <c r="W102" s="34">
        <f t="shared" si="479"/>
        <v>0</v>
      </c>
      <c r="X102" s="34">
        <f t="shared" si="479"/>
        <v>-50170</v>
      </c>
      <c r="Y102" s="34">
        <f t="shared" si="479"/>
        <v>0</v>
      </c>
      <c r="Z102" s="34">
        <f t="shared" si="479"/>
        <v>0</v>
      </c>
      <c r="AA102" s="34">
        <f t="shared" si="479"/>
        <v>0</v>
      </c>
      <c r="AB102" s="34">
        <f t="shared" si="479"/>
        <v>0</v>
      </c>
      <c r="AC102" s="34">
        <f t="shared" si="479"/>
        <v>-50170</v>
      </c>
      <c r="AD102" s="34">
        <f t="shared" si="479"/>
        <v>-16958</v>
      </c>
      <c r="AE102" s="34">
        <f t="shared" si="479"/>
        <v>-1004</v>
      </c>
      <c r="AF102" s="34">
        <f t="shared" si="479"/>
        <v>0</v>
      </c>
      <c r="AG102" s="34">
        <f t="shared" si="479"/>
        <v>0</v>
      </c>
      <c r="AH102" s="34">
        <f t="shared" si="479"/>
        <v>0</v>
      </c>
      <c r="AI102" s="34">
        <f t="shared" si="479"/>
        <v>0</v>
      </c>
      <c r="AJ102" s="48">
        <f t="shared" si="479"/>
        <v>0</v>
      </c>
      <c r="AK102" s="48">
        <f t="shared" si="479"/>
        <v>0</v>
      </c>
      <c r="AL102" s="48">
        <f t="shared" si="479"/>
        <v>0</v>
      </c>
      <c r="AM102" s="48">
        <f t="shared" si="479"/>
        <v>0</v>
      </c>
      <c r="AN102" s="48">
        <f t="shared" si="479"/>
        <v>0</v>
      </c>
      <c r="AO102" s="48">
        <f t="shared" si="479"/>
        <v>0</v>
      </c>
      <c r="AP102" s="48">
        <f t="shared" si="479"/>
        <v>0</v>
      </c>
      <c r="AQ102" s="48">
        <f t="shared" si="479"/>
        <v>-0.16</v>
      </c>
      <c r="AR102" s="48">
        <f t="shared" si="479"/>
        <v>0</v>
      </c>
      <c r="AS102" s="48">
        <f t="shared" si="479"/>
        <v>0</v>
      </c>
      <c r="AT102" s="48">
        <f t="shared" si="479"/>
        <v>-0.16</v>
      </c>
      <c r="AU102" s="48">
        <f t="shared" si="479"/>
        <v>-0.16</v>
      </c>
      <c r="AV102" s="34">
        <f t="shared" si="479"/>
        <v>74387006</v>
      </c>
      <c r="AW102" s="34">
        <f t="shared" si="479"/>
        <v>52532351</v>
      </c>
      <c r="AX102" s="34">
        <f t="shared" si="479"/>
        <v>1890610</v>
      </c>
      <c r="AY102" s="34">
        <f t="shared" si="479"/>
        <v>18394961</v>
      </c>
      <c r="AZ102" s="34">
        <f t="shared" si="479"/>
        <v>1050647</v>
      </c>
      <c r="BA102" s="34">
        <f t="shared" si="479"/>
        <v>518437</v>
      </c>
      <c r="BB102" s="48">
        <f t="shared" si="479"/>
        <v>105.21999999999998</v>
      </c>
      <c r="BC102" s="48">
        <f t="shared" si="479"/>
        <v>66.849999999999994</v>
      </c>
      <c r="BD102" s="48">
        <f t="shared" si="479"/>
        <v>38.369999999999997</v>
      </c>
      <c r="BE102" s="43">
        <f>AV102-H102</f>
        <v>-68132</v>
      </c>
    </row>
    <row r="103" spans="1:57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9">
        <v>35904688</v>
      </c>
      <c r="I103" s="9">
        <v>26030531</v>
      </c>
      <c r="J103" s="9">
        <v>220050</v>
      </c>
      <c r="K103" s="9">
        <v>8872696</v>
      </c>
      <c r="L103" s="9">
        <v>520611</v>
      </c>
      <c r="M103" s="9">
        <v>260800</v>
      </c>
      <c r="N103" s="47">
        <v>46.13</v>
      </c>
      <c r="O103" s="47">
        <v>35.690000000000005</v>
      </c>
      <c r="P103" s="47">
        <v>10.44</v>
      </c>
      <c r="Q103" s="9">
        <f t="shared" ref="Q103:Q106" si="480">Z103*-1</f>
        <v>0</v>
      </c>
      <c r="R103" s="29"/>
      <c r="S103" s="29"/>
      <c r="T103" s="29"/>
      <c r="U103" s="29"/>
      <c r="V103" s="29"/>
      <c r="W103" s="29"/>
      <c r="X103" s="9">
        <f t="shared" ref="X103:X106" si="481">SUM(Q103:W103)</f>
        <v>0</v>
      </c>
      <c r="Y103" s="9"/>
      <c r="Z103" s="9">
        <f>OON!DR103+OON!DS103</f>
        <v>0</v>
      </c>
      <c r="AA103" s="9"/>
      <c r="AB103" s="9">
        <f t="shared" ref="AB103:AB106" si="482">SUM(Y103:AA103)</f>
        <v>0</v>
      </c>
      <c r="AC103" s="9">
        <f t="shared" ref="AC103:AC106" si="483">X103+AB103</f>
        <v>0</v>
      </c>
      <c r="AD103" s="9">
        <f t="shared" ref="AD103:AD106" si="484">ROUND((X103+Y103+Z103)*33.8%,0)</f>
        <v>0</v>
      </c>
      <c r="AE103" s="9">
        <f t="shared" ref="AE103:AE106" si="485">ROUND(X103*2%,0)</f>
        <v>0</v>
      </c>
      <c r="AF103" s="29"/>
      <c r="AG103" s="29"/>
      <c r="AH103" s="29"/>
      <c r="AI103" s="9">
        <f t="shared" ref="AI103:AI106" si="486">AF103+AG103+AH103</f>
        <v>0</v>
      </c>
      <c r="AJ103" s="47">
        <f>OON!DV103</f>
        <v>0</v>
      </c>
      <c r="AK103" s="47">
        <f>OON!DW103</f>
        <v>0</v>
      </c>
      <c r="AL103" s="47"/>
      <c r="AM103" s="47"/>
      <c r="AN103" s="47"/>
      <c r="AO103" s="47"/>
      <c r="AP103" s="47"/>
      <c r="AQ103" s="47"/>
      <c r="AR103" s="47"/>
      <c r="AS103" s="47">
        <f t="shared" ref="AS103:AS106" si="487">AJ103+AL103+AM103+AP103+AR103+AN103</f>
        <v>0</v>
      </c>
      <c r="AT103" s="47">
        <f t="shared" ref="AT103:AT106" si="488">AK103+AQ103+AO103</f>
        <v>0</v>
      </c>
      <c r="AU103" s="47">
        <f t="shared" ref="AU103:AU106" si="489">AS103+AT103</f>
        <v>0</v>
      </c>
      <c r="AV103" s="9">
        <f t="shared" ref="AV103:AV106" si="490">AW103+AX103+AY103+AZ103+BA103</f>
        <v>35904688</v>
      </c>
      <c r="AW103" s="9">
        <f t="shared" ref="AW103:AW106" si="491">I103+X103</f>
        <v>26030531</v>
      </c>
      <c r="AX103" s="9">
        <f t="shared" ref="AX103:AX106" si="492">J103+AB103</f>
        <v>220050</v>
      </c>
      <c r="AY103" s="9">
        <f t="shared" ref="AY103:AY106" si="493">K103+AD103</f>
        <v>8872696</v>
      </c>
      <c r="AZ103" s="9">
        <f t="shared" ref="AZ103:AZ106" si="494">L103+AE103</f>
        <v>520611</v>
      </c>
      <c r="BA103" s="9">
        <f t="shared" ref="BA103:BA106" si="495">M103+AI103</f>
        <v>260800</v>
      </c>
      <c r="BB103" s="47">
        <f t="shared" ref="BB103:BB106" si="496">BC103+BD103</f>
        <v>46.13</v>
      </c>
      <c r="BC103" s="47">
        <f t="shared" ref="BC103:BC106" si="497">O103+AS103</f>
        <v>35.690000000000005</v>
      </c>
      <c r="BD103" s="47">
        <f t="shared" ref="BD103:BD106" si="498">P103+AT103</f>
        <v>10.44</v>
      </c>
    </row>
    <row r="104" spans="1:57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9">
        <v>10474</v>
      </c>
      <c r="I104" s="9">
        <v>7712</v>
      </c>
      <c r="J104" s="9">
        <v>0</v>
      </c>
      <c r="K104" s="9">
        <v>2607</v>
      </c>
      <c r="L104" s="9">
        <v>155</v>
      </c>
      <c r="M104" s="9">
        <v>0</v>
      </c>
      <c r="N104" s="47">
        <v>2.0000000000000004E-2</v>
      </c>
      <c r="O104" s="47">
        <v>2.0000000000000004E-2</v>
      </c>
      <c r="P104" s="47">
        <v>0</v>
      </c>
      <c r="Q104" s="9">
        <f t="shared" si="480"/>
        <v>0</v>
      </c>
      <c r="R104" s="50"/>
      <c r="S104" s="50"/>
      <c r="T104" s="50"/>
      <c r="U104" s="50"/>
      <c r="V104" s="50"/>
      <c r="W104" s="50"/>
      <c r="X104" s="9">
        <f t="shared" si="481"/>
        <v>0</v>
      </c>
      <c r="Y104" s="9"/>
      <c r="Z104" s="9">
        <f>OON!DR104+OON!DS104</f>
        <v>0</v>
      </c>
      <c r="AA104" s="9"/>
      <c r="AB104" s="9">
        <f t="shared" si="482"/>
        <v>0</v>
      </c>
      <c r="AC104" s="9">
        <f t="shared" si="483"/>
        <v>0</v>
      </c>
      <c r="AD104" s="9">
        <f t="shared" si="484"/>
        <v>0</v>
      </c>
      <c r="AE104" s="9">
        <f t="shared" si="485"/>
        <v>0</v>
      </c>
      <c r="AF104" s="50"/>
      <c r="AG104" s="50"/>
      <c r="AH104" s="50"/>
      <c r="AI104" s="9">
        <f t="shared" si="486"/>
        <v>0</v>
      </c>
      <c r="AJ104" s="47">
        <f>OON!DV104</f>
        <v>0</v>
      </c>
      <c r="AK104" s="47">
        <f>OON!DW104</f>
        <v>0</v>
      </c>
      <c r="AL104" s="47"/>
      <c r="AM104" s="47"/>
      <c r="AN104" s="47"/>
      <c r="AO104" s="47"/>
      <c r="AP104" s="47"/>
      <c r="AQ104" s="47"/>
      <c r="AR104" s="47"/>
      <c r="AS104" s="47">
        <f t="shared" si="487"/>
        <v>0</v>
      </c>
      <c r="AT104" s="47">
        <f t="shared" si="488"/>
        <v>0</v>
      </c>
      <c r="AU104" s="47">
        <f t="shared" si="489"/>
        <v>0</v>
      </c>
      <c r="AV104" s="9">
        <f t="shared" si="490"/>
        <v>10474</v>
      </c>
      <c r="AW104" s="9">
        <f t="shared" si="491"/>
        <v>7712</v>
      </c>
      <c r="AX104" s="9">
        <f t="shared" si="492"/>
        <v>0</v>
      </c>
      <c r="AY104" s="9">
        <f t="shared" si="493"/>
        <v>2607</v>
      </c>
      <c r="AZ104" s="9">
        <f t="shared" si="494"/>
        <v>155</v>
      </c>
      <c r="BA104" s="9">
        <f t="shared" si="495"/>
        <v>0</v>
      </c>
      <c r="BB104" s="47">
        <f t="shared" si="496"/>
        <v>2.0000000000000004E-2</v>
      </c>
      <c r="BC104" s="47">
        <f t="shared" si="497"/>
        <v>2.0000000000000004E-2</v>
      </c>
      <c r="BD104" s="47">
        <f t="shared" si="498"/>
        <v>0</v>
      </c>
    </row>
    <row r="105" spans="1:57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9">
        <v>890885</v>
      </c>
      <c r="I105" s="9">
        <v>649471</v>
      </c>
      <c r="J105" s="9">
        <v>0</v>
      </c>
      <c r="K105" s="9">
        <v>219522</v>
      </c>
      <c r="L105" s="9">
        <v>12990</v>
      </c>
      <c r="M105" s="9">
        <v>8902</v>
      </c>
      <c r="N105" s="47">
        <v>2.04</v>
      </c>
      <c r="O105" s="47">
        <v>0</v>
      </c>
      <c r="P105" s="47">
        <v>2.04</v>
      </c>
      <c r="Q105" s="9">
        <f t="shared" si="480"/>
        <v>0</v>
      </c>
      <c r="R105" s="50"/>
      <c r="S105" s="50"/>
      <c r="T105" s="50"/>
      <c r="U105" s="50"/>
      <c r="V105" s="50"/>
      <c r="W105" s="50"/>
      <c r="X105" s="9">
        <f t="shared" si="481"/>
        <v>0</v>
      </c>
      <c r="Y105" s="9"/>
      <c r="Z105" s="9">
        <f>OON!DR105+OON!DS105</f>
        <v>0</v>
      </c>
      <c r="AA105" s="9"/>
      <c r="AB105" s="9">
        <f t="shared" si="482"/>
        <v>0</v>
      </c>
      <c r="AC105" s="9">
        <f t="shared" si="483"/>
        <v>0</v>
      </c>
      <c r="AD105" s="9">
        <f t="shared" si="484"/>
        <v>0</v>
      </c>
      <c r="AE105" s="9">
        <f t="shared" si="485"/>
        <v>0</v>
      </c>
      <c r="AF105" s="50"/>
      <c r="AG105" s="50"/>
      <c r="AH105" s="50"/>
      <c r="AI105" s="9">
        <f t="shared" si="486"/>
        <v>0</v>
      </c>
      <c r="AJ105" s="47">
        <f>OON!DV105</f>
        <v>0</v>
      </c>
      <c r="AK105" s="47">
        <f>OON!DW105</f>
        <v>0</v>
      </c>
      <c r="AL105" s="47"/>
      <c r="AM105" s="47"/>
      <c r="AN105" s="47"/>
      <c r="AO105" s="47"/>
      <c r="AP105" s="47"/>
      <c r="AQ105" s="47"/>
      <c r="AR105" s="47"/>
      <c r="AS105" s="47">
        <f t="shared" si="487"/>
        <v>0</v>
      </c>
      <c r="AT105" s="47">
        <f t="shared" si="488"/>
        <v>0</v>
      </c>
      <c r="AU105" s="47">
        <f t="shared" si="489"/>
        <v>0</v>
      </c>
      <c r="AV105" s="9">
        <f t="shared" si="490"/>
        <v>890885</v>
      </c>
      <c r="AW105" s="9">
        <f t="shared" si="491"/>
        <v>649471</v>
      </c>
      <c r="AX105" s="9">
        <f t="shared" si="492"/>
        <v>0</v>
      </c>
      <c r="AY105" s="9">
        <f t="shared" si="493"/>
        <v>219522</v>
      </c>
      <c r="AZ105" s="9">
        <f t="shared" si="494"/>
        <v>12990</v>
      </c>
      <c r="BA105" s="9">
        <f t="shared" si="495"/>
        <v>8902</v>
      </c>
      <c r="BB105" s="47">
        <f t="shared" si="496"/>
        <v>2.04</v>
      </c>
      <c r="BC105" s="47">
        <f t="shared" si="497"/>
        <v>0</v>
      </c>
      <c r="BD105" s="47">
        <f t="shared" si="498"/>
        <v>2.04</v>
      </c>
    </row>
    <row r="106" spans="1:57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9">
        <v>5243677</v>
      </c>
      <c r="I106" s="9">
        <v>3827121</v>
      </c>
      <c r="J106" s="9">
        <v>8250</v>
      </c>
      <c r="K106" s="9">
        <v>1296355</v>
      </c>
      <c r="L106" s="9">
        <v>76542</v>
      </c>
      <c r="M106" s="9">
        <v>35409</v>
      </c>
      <c r="N106" s="47">
        <v>8.82</v>
      </c>
      <c r="O106" s="47">
        <v>5.84</v>
      </c>
      <c r="P106" s="47">
        <v>2.98</v>
      </c>
      <c r="Q106" s="9">
        <f t="shared" si="480"/>
        <v>0</v>
      </c>
      <c r="R106" s="50"/>
      <c r="S106" s="50"/>
      <c r="T106" s="50"/>
      <c r="U106" s="50"/>
      <c r="V106" s="50"/>
      <c r="W106" s="50"/>
      <c r="X106" s="9">
        <f t="shared" si="481"/>
        <v>0</v>
      </c>
      <c r="Y106" s="9"/>
      <c r="Z106" s="9">
        <f>OON!DR106+OON!DS106</f>
        <v>0</v>
      </c>
      <c r="AA106" s="9"/>
      <c r="AB106" s="9">
        <f t="shared" si="482"/>
        <v>0</v>
      </c>
      <c r="AC106" s="9">
        <f t="shared" si="483"/>
        <v>0</v>
      </c>
      <c r="AD106" s="9">
        <f t="shared" si="484"/>
        <v>0</v>
      </c>
      <c r="AE106" s="9">
        <f t="shared" si="485"/>
        <v>0</v>
      </c>
      <c r="AF106" s="50"/>
      <c r="AG106" s="50"/>
      <c r="AH106" s="50"/>
      <c r="AI106" s="9">
        <f t="shared" si="486"/>
        <v>0</v>
      </c>
      <c r="AJ106" s="47">
        <f>OON!DV106</f>
        <v>0</v>
      </c>
      <c r="AK106" s="47">
        <f>OON!DW106</f>
        <v>0</v>
      </c>
      <c r="AL106" s="47"/>
      <c r="AM106" s="47"/>
      <c r="AN106" s="47"/>
      <c r="AO106" s="47"/>
      <c r="AP106" s="47"/>
      <c r="AQ106" s="47"/>
      <c r="AR106" s="47"/>
      <c r="AS106" s="47">
        <f t="shared" si="487"/>
        <v>0</v>
      </c>
      <c r="AT106" s="47">
        <f t="shared" si="488"/>
        <v>0</v>
      </c>
      <c r="AU106" s="47">
        <f t="shared" si="489"/>
        <v>0</v>
      </c>
      <c r="AV106" s="9">
        <f t="shared" si="490"/>
        <v>5243677</v>
      </c>
      <c r="AW106" s="9">
        <f t="shared" si="491"/>
        <v>3827121</v>
      </c>
      <c r="AX106" s="9">
        <f t="shared" si="492"/>
        <v>8250</v>
      </c>
      <c r="AY106" s="9">
        <f t="shared" si="493"/>
        <v>1296355</v>
      </c>
      <c r="AZ106" s="9">
        <f t="shared" si="494"/>
        <v>76542</v>
      </c>
      <c r="BA106" s="9">
        <f t="shared" si="495"/>
        <v>35409</v>
      </c>
      <c r="BB106" s="47">
        <f t="shared" si="496"/>
        <v>8.82</v>
      </c>
      <c r="BC106" s="47">
        <f t="shared" si="497"/>
        <v>5.84</v>
      </c>
      <c r="BD106" s="47">
        <f t="shared" si="498"/>
        <v>2.98</v>
      </c>
    </row>
    <row r="107" spans="1:57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v>42049724</v>
      </c>
      <c r="I107" s="34">
        <v>30514835</v>
      </c>
      <c r="J107" s="34">
        <v>228300</v>
      </c>
      <c r="K107" s="34">
        <v>10391180</v>
      </c>
      <c r="L107" s="34">
        <v>610298</v>
      </c>
      <c r="M107" s="34">
        <v>305111</v>
      </c>
      <c r="N107" s="48">
        <v>57.010000000000005</v>
      </c>
      <c r="O107" s="48">
        <v>41.550000000000011</v>
      </c>
      <c r="P107" s="48">
        <v>15.46</v>
      </c>
      <c r="Q107" s="51">
        <f t="shared" ref="Q107:BD107" si="499">SUM(Q103:Q106)</f>
        <v>0</v>
      </c>
      <c r="R107" s="51">
        <f t="shared" si="499"/>
        <v>0</v>
      </c>
      <c r="S107" s="51">
        <f t="shared" si="499"/>
        <v>0</v>
      </c>
      <c r="T107" s="51">
        <f t="shared" si="499"/>
        <v>0</v>
      </c>
      <c r="U107" s="51">
        <f t="shared" si="499"/>
        <v>0</v>
      </c>
      <c r="V107" s="51">
        <f t="shared" si="499"/>
        <v>0</v>
      </c>
      <c r="W107" s="51">
        <f t="shared" si="499"/>
        <v>0</v>
      </c>
      <c r="X107" s="51">
        <f t="shared" si="499"/>
        <v>0</v>
      </c>
      <c r="Y107" s="51">
        <f t="shared" si="499"/>
        <v>0</v>
      </c>
      <c r="Z107" s="51">
        <f t="shared" si="499"/>
        <v>0</v>
      </c>
      <c r="AA107" s="51">
        <f t="shared" si="499"/>
        <v>0</v>
      </c>
      <c r="AB107" s="51">
        <f t="shared" si="499"/>
        <v>0</v>
      </c>
      <c r="AC107" s="51">
        <f t="shared" si="499"/>
        <v>0</v>
      </c>
      <c r="AD107" s="51">
        <f t="shared" si="499"/>
        <v>0</v>
      </c>
      <c r="AE107" s="51">
        <f t="shared" si="499"/>
        <v>0</v>
      </c>
      <c r="AF107" s="51">
        <f t="shared" si="499"/>
        <v>0</v>
      </c>
      <c r="AG107" s="51">
        <f t="shared" si="499"/>
        <v>0</v>
      </c>
      <c r="AH107" s="51">
        <f t="shared" si="499"/>
        <v>0</v>
      </c>
      <c r="AI107" s="51">
        <f t="shared" si="499"/>
        <v>0</v>
      </c>
      <c r="AJ107" s="58">
        <f t="shared" si="499"/>
        <v>0</v>
      </c>
      <c r="AK107" s="58">
        <f t="shared" si="499"/>
        <v>0</v>
      </c>
      <c r="AL107" s="48">
        <f t="shared" si="499"/>
        <v>0</v>
      </c>
      <c r="AM107" s="48">
        <f t="shared" si="499"/>
        <v>0</v>
      </c>
      <c r="AN107" s="48">
        <f t="shared" si="499"/>
        <v>0</v>
      </c>
      <c r="AO107" s="48">
        <f t="shared" si="499"/>
        <v>0</v>
      </c>
      <c r="AP107" s="48">
        <f t="shared" si="499"/>
        <v>0</v>
      </c>
      <c r="AQ107" s="48">
        <f t="shared" si="499"/>
        <v>0</v>
      </c>
      <c r="AR107" s="48">
        <f t="shared" si="499"/>
        <v>0</v>
      </c>
      <c r="AS107" s="48">
        <f t="shared" si="499"/>
        <v>0</v>
      </c>
      <c r="AT107" s="48">
        <f t="shared" si="499"/>
        <v>0</v>
      </c>
      <c r="AU107" s="48">
        <f t="shared" si="499"/>
        <v>0</v>
      </c>
      <c r="AV107" s="34">
        <f t="shared" si="499"/>
        <v>42049724</v>
      </c>
      <c r="AW107" s="34">
        <f t="shared" si="499"/>
        <v>30514835</v>
      </c>
      <c r="AX107" s="34">
        <f t="shared" si="499"/>
        <v>228300</v>
      </c>
      <c r="AY107" s="34">
        <f t="shared" si="499"/>
        <v>10391180</v>
      </c>
      <c r="AZ107" s="34">
        <f t="shared" si="499"/>
        <v>610298</v>
      </c>
      <c r="BA107" s="34">
        <f t="shared" si="499"/>
        <v>305111</v>
      </c>
      <c r="BB107" s="48">
        <f t="shared" si="499"/>
        <v>57.010000000000005</v>
      </c>
      <c r="BC107" s="48">
        <f t="shared" si="499"/>
        <v>41.550000000000011</v>
      </c>
      <c r="BD107" s="48">
        <f t="shared" si="499"/>
        <v>15.46</v>
      </c>
      <c r="BE107" s="43">
        <f>AV107-H107</f>
        <v>0</v>
      </c>
    </row>
    <row r="108" spans="1:57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9">
        <v>1642229</v>
      </c>
      <c r="I108" s="9">
        <v>1202341</v>
      </c>
      <c r="J108" s="9">
        <v>0</v>
      </c>
      <c r="K108" s="9">
        <v>406391</v>
      </c>
      <c r="L108" s="9">
        <v>24047</v>
      </c>
      <c r="M108" s="9">
        <v>9450</v>
      </c>
      <c r="N108" s="47">
        <v>2.67</v>
      </c>
      <c r="O108" s="47">
        <v>2.16</v>
      </c>
      <c r="P108" s="47">
        <v>0.51</v>
      </c>
      <c r="Q108" s="9">
        <f t="shared" ref="Q108:Q111" si="500">Z108*-1</f>
        <v>0</v>
      </c>
      <c r="R108" s="29"/>
      <c r="S108" s="29"/>
      <c r="T108" s="29"/>
      <c r="U108" s="29"/>
      <c r="V108" s="29"/>
      <c r="W108" s="29"/>
      <c r="X108" s="9">
        <f t="shared" ref="X108:X111" si="501">SUM(Q108:W108)</f>
        <v>0</v>
      </c>
      <c r="Y108" s="9"/>
      <c r="Z108" s="9">
        <f>OON!DR108+OON!DS108</f>
        <v>0</v>
      </c>
      <c r="AA108" s="9"/>
      <c r="AB108" s="9">
        <f t="shared" ref="AB108:AB111" si="502">SUM(Y108:AA108)</f>
        <v>0</v>
      </c>
      <c r="AC108" s="9">
        <f t="shared" ref="AC108:AC111" si="503">X108+AB108</f>
        <v>0</v>
      </c>
      <c r="AD108" s="9">
        <f t="shared" ref="AD108:AD111" si="504">ROUND((X108+Y108+Z108)*33.8%,0)</f>
        <v>0</v>
      </c>
      <c r="AE108" s="9">
        <f t="shared" ref="AE108:AE111" si="505">ROUND(X108*2%,0)</f>
        <v>0</v>
      </c>
      <c r="AF108" s="29"/>
      <c r="AG108" s="29"/>
      <c r="AH108" s="29"/>
      <c r="AI108" s="9">
        <f t="shared" ref="AI108:AI111" si="506">AF108+AG108+AH108</f>
        <v>0</v>
      </c>
      <c r="AJ108" s="47">
        <f>OON!DV108</f>
        <v>0</v>
      </c>
      <c r="AK108" s="47">
        <f>OON!DW108</f>
        <v>0</v>
      </c>
      <c r="AL108" s="47"/>
      <c r="AM108" s="47"/>
      <c r="AN108" s="47"/>
      <c r="AO108" s="47"/>
      <c r="AP108" s="47"/>
      <c r="AQ108" s="47"/>
      <c r="AR108" s="47"/>
      <c r="AS108" s="47">
        <f t="shared" ref="AS108:AS111" si="507">AJ108+AL108+AM108+AP108+AR108+AN108</f>
        <v>0</v>
      </c>
      <c r="AT108" s="47">
        <f t="shared" ref="AT108:AT111" si="508">AK108+AQ108+AO108</f>
        <v>0</v>
      </c>
      <c r="AU108" s="47">
        <f t="shared" ref="AU108:AU111" si="509">AS108+AT108</f>
        <v>0</v>
      </c>
      <c r="AV108" s="9">
        <f t="shared" ref="AV108:AV111" si="510">AW108+AX108+AY108+AZ108+BA108</f>
        <v>1642229</v>
      </c>
      <c r="AW108" s="9">
        <f t="shared" ref="AW108:AW111" si="511">I108+X108</f>
        <v>1202341</v>
      </c>
      <c r="AX108" s="9">
        <f t="shared" ref="AX108:AX111" si="512">J108+AB108</f>
        <v>0</v>
      </c>
      <c r="AY108" s="9">
        <f t="shared" ref="AY108:AY111" si="513">K108+AD108</f>
        <v>406391</v>
      </c>
      <c r="AZ108" s="9">
        <f t="shared" ref="AZ108:AZ111" si="514">L108+AE108</f>
        <v>24047</v>
      </c>
      <c r="BA108" s="9">
        <f t="shared" ref="BA108:BA111" si="515">M108+AI108</f>
        <v>9450</v>
      </c>
      <c r="BB108" s="47">
        <f t="shared" ref="BB108:BB111" si="516">BC108+BD108</f>
        <v>2.67</v>
      </c>
      <c r="BC108" s="47">
        <f t="shared" ref="BC108:BC111" si="517">O108+AS108</f>
        <v>2.16</v>
      </c>
      <c r="BD108" s="47">
        <f t="shared" ref="BD108:BD111" si="518">P108+AT108</f>
        <v>0.51</v>
      </c>
    </row>
    <row r="109" spans="1:57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9">
        <v>61884225</v>
      </c>
      <c r="I109" s="9">
        <v>44469770</v>
      </c>
      <c r="J109" s="9">
        <v>180000</v>
      </c>
      <c r="K109" s="9">
        <v>15091622</v>
      </c>
      <c r="L109" s="9">
        <v>889395</v>
      </c>
      <c r="M109" s="9">
        <v>1253438</v>
      </c>
      <c r="N109" s="47">
        <v>85.05</v>
      </c>
      <c r="O109" s="47">
        <v>60.18</v>
      </c>
      <c r="P109" s="47">
        <v>24.87</v>
      </c>
      <c r="Q109" s="9">
        <f t="shared" si="500"/>
        <v>0</v>
      </c>
      <c r="R109" s="9"/>
      <c r="S109" s="9"/>
      <c r="T109" s="9"/>
      <c r="U109" s="9"/>
      <c r="V109" s="9"/>
      <c r="W109" s="9"/>
      <c r="X109" s="9">
        <f t="shared" si="501"/>
        <v>0</v>
      </c>
      <c r="Y109" s="9"/>
      <c r="Z109" s="9">
        <f>OON!DR109+OON!DS109</f>
        <v>0</v>
      </c>
      <c r="AA109" s="9"/>
      <c r="AB109" s="9">
        <f t="shared" si="502"/>
        <v>0</v>
      </c>
      <c r="AC109" s="9">
        <f t="shared" si="503"/>
        <v>0</v>
      </c>
      <c r="AD109" s="9">
        <f t="shared" si="504"/>
        <v>0</v>
      </c>
      <c r="AE109" s="9">
        <f t="shared" si="505"/>
        <v>0</v>
      </c>
      <c r="AF109" s="9"/>
      <c r="AG109" s="9"/>
      <c r="AH109" s="9"/>
      <c r="AI109" s="9">
        <f t="shared" si="506"/>
        <v>0</v>
      </c>
      <c r="AJ109" s="47">
        <f>OON!DV109</f>
        <v>0</v>
      </c>
      <c r="AK109" s="47">
        <f>OON!DW109</f>
        <v>0</v>
      </c>
      <c r="AL109" s="47"/>
      <c r="AM109" s="47"/>
      <c r="AN109" s="47"/>
      <c r="AO109" s="47"/>
      <c r="AP109" s="47"/>
      <c r="AQ109" s="47"/>
      <c r="AR109" s="47"/>
      <c r="AS109" s="47">
        <f t="shared" si="507"/>
        <v>0</v>
      </c>
      <c r="AT109" s="47">
        <f t="shared" si="508"/>
        <v>0</v>
      </c>
      <c r="AU109" s="47">
        <f t="shared" si="509"/>
        <v>0</v>
      </c>
      <c r="AV109" s="9">
        <f t="shared" si="510"/>
        <v>61884225</v>
      </c>
      <c r="AW109" s="9">
        <f t="shared" si="511"/>
        <v>44469770</v>
      </c>
      <c r="AX109" s="9">
        <f t="shared" si="512"/>
        <v>180000</v>
      </c>
      <c r="AY109" s="9">
        <f t="shared" si="513"/>
        <v>15091622</v>
      </c>
      <c r="AZ109" s="9">
        <f t="shared" si="514"/>
        <v>889395</v>
      </c>
      <c r="BA109" s="9">
        <f t="shared" si="515"/>
        <v>1253438</v>
      </c>
      <c r="BB109" s="47">
        <f t="shared" si="516"/>
        <v>85.05</v>
      </c>
      <c r="BC109" s="47">
        <f t="shared" si="517"/>
        <v>60.18</v>
      </c>
      <c r="BD109" s="47">
        <f t="shared" si="518"/>
        <v>24.87</v>
      </c>
    </row>
    <row r="110" spans="1:57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47">
        <v>0</v>
      </c>
      <c r="O110" s="47">
        <v>0</v>
      </c>
      <c r="P110" s="47">
        <v>0</v>
      </c>
      <c r="Q110" s="9">
        <f t="shared" si="500"/>
        <v>0</v>
      </c>
      <c r="R110" s="50"/>
      <c r="S110" s="50"/>
      <c r="T110" s="50"/>
      <c r="U110" s="50"/>
      <c r="V110" s="50"/>
      <c r="W110" s="50"/>
      <c r="X110" s="9">
        <f t="shared" si="501"/>
        <v>0</v>
      </c>
      <c r="Y110" s="9"/>
      <c r="Z110" s="9">
        <f>OON!DR110+OON!DS110</f>
        <v>0</v>
      </c>
      <c r="AA110" s="9"/>
      <c r="AB110" s="9">
        <f t="shared" si="502"/>
        <v>0</v>
      </c>
      <c r="AC110" s="9">
        <f t="shared" si="503"/>
        <v>0</v>
      </c>
      <c r="AD110" s="9">
        <f t="shared" si="504"/>
        <v>0</v>
      </c>
      <c r="AE110" s="9">
        <f t="shared" si="505"/>
        <v>0</v>
      </c>
      <c r="AF110" s="50"/>
      <c r="AG110" s="50"/>
      <c r="AH110" s="50"/>
      <c r="AI110" s="9">
        <f t="shared" si="506"/>
        <v>0</v>
      </c>
      <c r="AJ110" s="47">
        <f>OON!DV110</f>
        <v>0</v>
      </c>
      <c r="AK110" s="47">
        <f>OON!DW110</f>
        <v>0</v>
      </c>
      <c r="AL110" s="47"/>
      <c r="AM110" s="47"/>
      <c r="AN110" s="47"/>
      <c r="AO110" s="47"/>
      <c r="AP110" s="47"/>
      <c r="AQ110" s="47"/>
      <c r="AR110" s="47"/>
      <c r="AS110" s="47">
        <f t="shared" si="507"/>
        <v>0</v>
      </c>
      <c r="AT110" s="47">
        <f t="shared" si="508"/>
        <v>0</v>
      </c>
      <c r="AU110" s="47">
        <f t="shared" si="509"/>
        <v>0</v>
      </c>
      <c r="AV110" s="9">
        <f t="shared" si="510"/>
        <v>0</v>
      </c>
      <c r="AW110" s="9">
        <f t="shared" si="511"/>
        <v>0</v>
      </c>
      <c r="AX110" s="9">
        <f t="shared" si="512"/>
        <v>0</v>
      </c>
      <c r="AY110" s="9">
        <f t="shared" si="513"/>
        <v>0</v>
      </c>
      <c r="AZ110" s="9">
        <f t="shared" si="514"/>
        <v>0</v>
      </c>
      <c r="BA110" s="9">
        <f t="shared" si="515"/>
        <v>0</v>
      </c>
      <c r="BB110" s="47">
        <f t="shared" si="516"/>
        <v>0</v>
      </c>
      <c r="BC110" s="47">
        <f t="shared" si="517"/>
        <v>0</v>
      </c>
      <c r="BD110" s="47">
        <f t="shared" si="518"/>
        <v>0</v>
      </c>
    </row>
    <row r="111" spans="1:57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9">
        <v>138698</v>
      </c>
      <c r="I111" s="9">
        <v>101546</v>
      </c>
      <c r="J111" s="9">
        <v>0</v>
      </c>
      <c r="K111" s="9">
        <v>34323</v>
      </c>
      <c r="L111" s="9">
        <v>2031</v>
      </c>
      <c r="M111" s="9">
        <v>798</v>
      </c>
      <c r="N111" s="47">
        <v>0.32</v>
      </c>
      <c r="O111" s="47">
        <v>0</v>
      </c>
      <c r="P111" s="47">
        <v>0.32</v>
      </c>
      <c r="Q111" s="9">
        <f t="shared" si="500"/>
        <v>0</v>
      </c>
      <c r="R111" s="50"/>
      <c r="S111" s="50"/>
      <c r="T111" s="50"/>
      <c r="U111" s="50"/>
      <c r="V111" s="50"/>
      <c r="W111" s="50"/>
      <c r="X111" s="9">
        <f t="shared" si="501"/>
        <v>0</v>
      </c>
      <c r="Y111" s="9"/>
      <c r="Z111" s="9">
        <f>OON!DR111+OON!DS111</f>
        <v>0</v>
      </c>
      <c r="AA111" s="9"/>
      <c r="AB111" s="9">
        <f t="shared" si="502"/>
        <v>0</v>
      </c>
      <c r="AC111" s="9">
        <f t="shared" si="503"/>
        <v>0</v>
      </c>
      <c r="AD111" s="9">
        <f t="shared" si="504"/>
        <v>0</v>
      </c>
      <c r="AE111" s="9">
        <f t="shared" si="505"/>
        <v>0</v>
      </c>
      <c r="AF111" s="50"/>
      <c r="AG111" s="50"/>
      <c r="AH111" s="50"/>
      <c r="AI111" s="9">
        <f t="shared" si="506"/>
        <v>0</v>
      </c>
      <c r="AJ111" s="47">
        <f>OON!DV111</f>
        <v>0</v>
      </c>
      <c r="AK111" s="47">
        <f>OON!DW111</f>
        <v>0</v>
      </c>
      <c r="AL111" s="47"/>
      <c r="AM111" s="47"/>
      <c r="AN111" s="47"/>
      <c r="AO111" s="47"/>
      <c r="AP111" s="47"/>
      <c r="AQ111" s="47"/>
      <c r="AR111" s="47"/>
      <c r="AS111" s="47">
        <f t="shared" si="507"/>
        <v>0</v>
      </c>
      <c r="AT111" s="47">
        <f t="shared" si="508"/>
        <v>0</v>
      </c>
      <c r="AU111" s="47">
        <f t="shared" si="509"/>
        <v>0</v>
      </c>
      <c r="AV111" s="9">
        <f t="shared" si="510"/>
        <v>138698</v>
      </c>
      <c r="AW111" s="9">
        <f t="shared" si="511"/>
        <v>101546</v>
      </c>
      <c r="AX111" s="9">
        <f t="shared" si="512"/>
        <v>0</v>
      </c>
      <c r="AY111" s="9">
        <f t="shared" si="513"/>
        <v>34323</v>
      </c>
      <c r="AZ111" s="9">
        <f t="shared" si="514"/>
        <v>2031</v>
      </c>
      <c r="BA111" s="9">
        <f t="shared" si="515"/>
        <v>798</v>
      </c>
      <c r="BB111" s="47">
        <f t="shared" si="516"/>
        <v>0.32</v>
      </c>
      <c r="BC111" s="47">
        <f t="shared" si="517"/>
        <v>0</v>
      </c>
      <c r="BD111" s="47">
        <f t="shared" si="518"/>
        <v>0.32</v>
      </c>
    </row>
    <row r="112" spans="1:57" x14ac:dyDescent="0.25">
      <c r="A112" s="30"/>
      <c r="B112" s="31"/>
      <c r="C112" s="32"/>
      <c r="D112" s="33" t="s">
        <v>171</v>
      </c>
      <c r="E112" s="31"/>
      <c r="F112" s="31"/>
      <c r="G112" s="32"/>
      <c r="H112" s="51">
        <v>63665152</v>
      </c>
      <c r="I112" s="51">
        <v>45773657</v>
      </c>
      <c r="J112" s="51">
        <v>180000</v>
      </c>
      <c r="K112" s="51">
        <v>15532336</v>
      </c>
      <c r="L112" s="51">
        <v>915473</v>
      </c>
      <c r="M112" s="51">
        <v>1263686</v>
      </c>
      <c r="N112" s="58">
        <v>88.039999999999992</v>
      </c>
      <c r="O112" s="58">
        <v>62.34</v>
      </c>
      <c r="P112" s="58">
        <v>25.700000000000003</v>
      </c>
      <c r="Q112" s="51">
        <f t="shared" ref="Q112:BD112" si="519">SUM(Q108:Q111)</f>
        <v>0</v>
      </c>
      <c r="R112" s="51">
        <f t="shared" si="519"/>
        <v>0</v>
      </c>
      <c r="S112" s="51">
        <f t="shared" si="519"/>
        <v>0</v>
      </c>
      <c r="T112" s="51">
        <f t="shared" si="519"/>
        <v>0</v>
      </c>
      <c r="U112" s="51">
        <f t="shared" si="519"/>
        <v>0</v>
      </c>
      <c r="V112" s="51">
        <f t="shared" si="519"/>
        <v>0</v>
      </c>
      <c r="W112" s="51">
        <f t="shared" si="519"/>
        <v>0</v>
      </c>
      <c r="X112" s="51">
        <f t="shared" si="519"/>
        <v>0</v>
      </c>
      <c r="Y112" s="51">
        <f t="shared" si="519"/>
        <v>0</v>
      </c>
      <c r="Z112" s="51">
        <f t="shared" si="519"/>
        <v>0</v>
      </c>
      <c r="AA112" s="51">
        <f t="shared" si="519"/>
        <v>0</v>
      </c>
      <c r="AB112" s="51">
        <f t="shared" si="519"/>
        <v>0</v>
      </c>
      <c r="AC112" s="51">
        <f t="shared" si="519"/>
        <v>0</v>
      </c>
      <c r="AD112" s="51">
        <f t="shared" si="519"/>
        <v>0</v>
      </c>
      <c r="AE112" s="51">
        <f t="shared" si="519"/>
        <v>0</v>
      </c>
      <c r="AF112" s="51">
        <f t="shared" si="519"/>
        <v>0</v>
      </c>
      <c r="AG112" s="51">
        <f t="shared" si="519"/>
        <v>0</v>
      </c>
      <c r="AH112" s="51">
        <f t="shared" si="519"/>
        <v>0</v>
      </c>
      <c r="AI112" s="51">
        <f t="shared" si="519"/>
        <v>0</v>
      </c>
      <c r="AJ112" s="58">
        <f t="shared" si="519"/>
        <v>0</v>
      </c>
      <c r="AK112" s="58">
        <f t="shared" si="519"/>
        <v>0</v>
      </c>
      <c r="AL112" s="58">
        <f t="shared" si="519"/>
        <v>0</v>
      </c>
      <c r="AM112" s="58">
        <f t="shared" si="519"/>
        <v>0</v>
      </c>
      <c r="AN112" s="58">
        <f t="shared" si="519"/>
        <v>0</v>
      </c>
      <c r="AO112" s="58">
        <f t="shared" si="519"/>
        <v>0</v>
      </c>
      <c r="AP112" s="58">
        <f t="shared" si="519"/>
        <v>0</v>
      </c>
      <c r="AQ112" s="58">
        <f t="shared" si="519"/>
        <v>0</v>
      </c>
      <c r="AR112" s="58">
        <f t="shared" si="519"/>
        <v>0</v>
      </c>
      <c r="AS112" s="58">
        <f t="shared" si="519"/>
        <v>0</v>
      </c>
      <c r="AT112" s="58">
        <f t="shared" si="519"/>
        <v>0</v>
      </c>
      <c r="AU112" s="58">
        <f t="shared" si="519"/>
        <v>0</v>
      </c>
      <c r="AV112" s="51">
        <f t="shared" si="519"/>
        <v>63665152</v>
      </c>
      <c r="AW112" s="51">
        <f t="shared" si="519"/>
        <v>45773657</v>
      </c>
      <c r="AX112" s="51">
        <f t="shared" si="519"/>
        <v>180000</v>
      </c>
      <c r="AY112" s="51">
        <f t="shared" si="519"/>
        <v>15532336</v>
      </c>
      <c r="AZ112" s="51">
        <f t="shared" si="519"/>
        <v>915473</v>
      </c>
      <c r="BA112" s="51">
        <f t="shared" si="519"/>
        <v>1263686</v>
      </c>
      <c r="BB112" s="58">
        <f t="shared" si="519"/>
        <v>88.039999999999992</v>
      </c>
      <c r="BC112" s="58">
        <f t="shared" si="519"/>
        <v>62.34</v>
      </c>
      <c r="BD112" s="58">
        <f t="shared" si="519"/>
        <v>25.700000000000003</v>
      </c>
      <c r="BE112" s="43">
        <f>AV112-H112</f>
        <v>0</v>
      </c>
    </row>
    <row r="113" spans="1:57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9">
        <v>81490387</v>
      </c>
      <c r="I113" s="9">
        <v>57759985</v>
      </c>
      <c r="J113" s="9">
        <v>326137</v>
      </c>
      <c r="K113" s="9">
        <v>19633109</v>
      </c>
      <c r="L113" s="9">
        <v>1155200</v>
      </c>
      <c r="M113" s="9">
        <v>2615956</v>
      </c>
      <c r="N113" s="47">
        <v>107.17</v>
      </c>
      <c r="O113" s="47">
        <v>83.28</v>
      </c>
      <c r="P113" s="47">
        <v>23.889999999999997</v>
      </c>
      <c r="Q113" s="9">
        <f t="shared" ref="Q113:Q116" si="520">Z113*-1</f>
        <v>0</v>
      </c>
      <c r="R113" s="29"/>
      <c r="S113" s="29"/>
      <c r="T113" s="29"/>
      <c r="U113" s="29"/>
      <c r="V113" s="29"/>
      <c r="W113" s="29"/>
      <c r="X113" s="9">
        <f t="shared" ref="X113:X116" si="521">SUM(Q113:W113)</f>
        <v>0</v>
      </c>
      <c r="Y113" s="9"/>
      <c r="Z113" s="9">
        <f>OON!DR113+OON!DS113</f>
        <v>0</v>
      </c>
      <c r="AA113" s="9"/>
      <c r="AB113" s="9">
        <f t="shared" ref="AB113:AB116" si="522">SUM(Y113:AA113)</f>
        <v>0</v>
      </c>
      <c r="AC113" s="9">
        <f t="shared" ref="AC113:AC116" si="523">X113+AB113</f>
        <v>0</v>
      </c>
      <c r="AD113" s="9">
        <f t="shared" ref="AD113:AD116" si="524">ROUND((X113+Y113+Z113)*33.8%,0)</f>
        <v>0</v>
      </c>
      <c r="AE113" s="9">
        <f t="shared" ref="AE113:AE116" si="525">ROUND(X113*2%,0)</f>
        <v>0</v>
      </c>
      <c r="AF113" s="29"/>
      <c r="AG113" s="29"/>
      <c r="AH113" s="29"/>
      <c r="AI113" s="9">
        <f t="shared" ref="AI113:AI116" si="526">AF113+AG113+AH113</f>
        <v>0</v>
      </c>
      <c r="AJ113" s="47">
        <f>OON!DV113</f>
        <v>0</v>
      </c>
      <c r="AK113" s="47">
        <f>OON!DW113</f>
        <v>0</v>
      </c>
      <c r="AL113" s="47"/>
      <c r="AM113" s="47"/>
      <c r="AN113" s="47"/>
      <c r="AO113" s="47"/>
      <c r="AP113" s="47"/>
      <c r="AQ113" s="47"/>
      <c r="AR113" s="47"/>
      <c r="AS113" s="47">
        <f t="shared" ref="AS113:AS116" si="527">AJ113+AL113+AM113+AP113+AR113+AN113</f>
        <v>0</v>
      </c>
      <c r="AT113" s="47">
        <f t="shared" ref="AT113:AT116" si="528">AK113+AQ113+AO113</f>
        <v>0</v>
      </c>
      <c r="AU113" s="47">
        <f t="shared" ref="AU113:AU116" si="529">AS113+AT113</f>
        <v>0</v>
      </c>
      <c r="AV113" s="9">
        <f t="shared" ref="AV113:AV116" si="530">AW113+AX113+AY113+AZ113+BA113</f>
        <v>81490387</v>
      </c>
      <c r="AW113" s="9">
        <f t="shared" ref="AW113:AW116" si="531">I113+X113</f>
        <v>57759985</v>
      </c>
      <c r="AX113" s="9">
        <f t="shared" ref="AX113:AX116" si="532">J113+AB113</f>
        <v>326137</v>
      </c>
      <c r="AY113" s="9">
        <f t="shared" ref="AY113:AY116" si="533">K113+AD113</f>
        <v>19633109</v>
      </c>
      <c r="AZ113" s="9">
        <f t="shared" ref="AZ113:AZ116" si="534">L113+AE113</f>
        <v>1155200</v>
      </c>
      <c r="BA113" s="9">
        <f t="shared" ref="BA113:BA116" si="535">M113+AI113</f>
        <v>2615956</v>
      </c>
      <c r="BB113" s="47">
        <f t="shared" ref="BB113:BB116" si="536">BC113+BD113</f>
        <v>107.17</v>
      </c>
      <c r="BC113" s="47">
        <f t="shared" ref="BC113:BC116" si="537">O113+AS113</f>
        <v>83.28</v>
      </c>
      <c r="BD113" s="47">
        <f t="shared" ref="BD113:BD116" si="538">P113+AT113</f>
        <v>23.889999999999997</v>
      </c>
    </row>
    <row r="114" spans="1:57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47">
        <v>0</v>
      </c>
      <c r="O114" s="47">
        <v>0</v>
      </c>
      <c r="P114" s="47">
        <v>0</v>
      </c>
      <c r="Q114" s="9">
        <f t="shared" si="520"/>
        <v>0</v>
      </c>
      <c r="R114" s="50"/>
      <c r="S114" s="50"/>
      <c r="T114" s="50"/>
      <c r="U114" s="50"/>
      <c r="V114" s="50"/>
      <c r="W114" s="50"/>
      <c r="X114" s="9">
        <f t="shared" si="521"/>
        <v>0</v>
      </c>
      <c r="Y114" s="9"/>
      <c r="Z114" s="9">
        <f>OON!DR114+OON!DS114</f>
        <v>0</v>
      </c>
      <c r="AA114" s="9"/>
      <c r="AB114" s="9">
        <f t="shared" si="522"/>
        <v>0</v>
      </c>
      <c r="AC114" s="9">
        <f t="shared" si="523"/>
        <v>0</v>
      </c>
      <c r="AD114" s="9">
        <f t="shared" si="524"/>
        <v>0</v>
      </c>
      <c r="AE114" s="9">
        <f t="shared" si="525"/>
        <v>0</v>
      </c>
      <c r="AF114" s="50"/>
      <c r="AG114" s="50"/>
      <c r="AH114" s="50"/>
      <c r="AI114" s="9">
        <f t="shared" si="526"/>
        <v>0</v>
      </c>
      <c r="AJ114" s="47">
        <f>OON!DV114</f>
        <v>0</v>
      </c>
      <c r="AK114" s="47">
        <f>OON!DW114</f>
        <v>0</v>
      </c>
      <c r="AL114" s="47"/>
      <c r="AM114" s="47"/>
      <c r="AN114" s="47"/>
      <c r="AO114" s="47"/>
      <c r="AP114" s="47"/>
      <c r="AQ114" s="47"/>
      <c r="AR114" s="47"/>
      <c r="AS114" s="47">
        <f t="shared" si="527"/>
        <v>0</v>
      </c>
      <c r="AT114" s="47">
        <f t="shared" si="528"/>
        <v>0</v>
      </c>
      <c r="AU114" s="47">
        <f t="shared" si="529"/>
        <v>0</v>
      </c>
      <c r="AV114" s="9">
        <f t="shared" si="530"/>
        <v>0</v>
      </c>
      <c r="AW114" s="9">
        <f t="shared" si="531"/>
        <v>0</v>
      </c>
      <c r="AX114" s="9">
        <f t="shared" si="532"/>
        <v>0</v>
      </c>
      <c r="AY114" s="9">
        <f t="shared" si="533"/>
        <v>0</v>
      </c>
      <c r="AZ114" s="9">
        <f t="shared" si="534"/>
        <v>0</v>
      </c>
      <c r="BA114" s="9">
        <f t="shared" si="535"/>
        <v>0</v>
      </c>
      <c r="BB114" s="47">
        <f t="shared" si="536"/>
        <v>0</v>
      </c>
      <c r="BC114" s="47">
        <f t="shared" si="537"/>
        <v>0</v>
      </c>
      <c r="BD114" s="47">
        <f t="shared" si="538"/>
        <v>0</v>
      </c>
    </row>
    <row r="115" spans="1:57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9">
        <v>496907</v>
      </c>
      <c r="I115" s="9">
        <v>231002</v>
      </c>
      <c r="J115" s="9">
        <v>134000</v>
      </c>
      <c r="K115" s="9">
        <v>123371</v>
      </c>
      <c r="L115" s="9">
        <v>4620</v>
      </c>
      <c r="M115" s="9">
        <v>3914</v>
      </c>
      <c r="N115" s="47">
        <v>0.6399999999999999</v>
      </c>
      <c r="O115" s="47">
        <v>0</v>
      </c>
      <c r="P115" s="47">
        <v>0.6399999999999999</v>
      </c>
      <c r="Q115" s="9">
        <f t="shared" si="520"/>
        <v>0</v>
      </c>
      <c r="R115" s="50"/>
      <c r="S115" s="50"/>
      <c r="T115" s="50"/>
      <c r="U115" s="50"/>
      <c r="V115" s="50">
        <v>-28574</v>
      </c>
      <c r="W115" s="50"/>
      <c r="X115" s="9">
        <f t="shared" si="521"/>
        <v>-28574</v>
      </c>
      <c r="Y115" s="9"/>
      <c r="Z115" s="9">
        <f>OON!DR115+OON!DS115</f>
        <v>0</v>
      </c>
      <c r="AA115" s="9"/>
      <c r="AB115" s="9">
        <f t="shared" si="522"/>
        <v>0</v>
      </c>
      <c r="AC115" s="9">
        <f t="shared" si="523"/>
        <v>-28574</v>
      </c>
      <c r="AD115" s="9">
        <f t="shared" si="524"/>
        <v>-9658</v>
      </c>
      <c r="AE115" s="9">
        <f t="shared" si="525"/>
        <v>-571</v>
      </c>
      <c r="AF115" s="50"/>
      <c r="AG115" s="50"/>
      <c r="AH115" s="50"/>
      <c r="AI115" s="9">
        <f t="shared" si="526"/>
        <v>0</v>
      </c>
      <c r="AJ115" s="47">
        <f>OON!DV115</f>
        <v>0</v>
      </c>
      <c r="AK115" s="47">
        <f>OON!DW115</f>
        <v>0</v>
      </c>
      <c r="AL115" s="47"/>
      <c r="AM115" s="47"/>
      <c r="AN115" s="47"/>
      <c r="AO115" s="47"/>
      <c r="AP115" s="47"/>
      <c r="AQ115" s="47">
        <v>-0.09</v>
      </c>
      <c r="AR115" s="47"/>
      <c r="AS115" s="47">
        <f t="shared" si="527"/>
        <v>0</v>
      </c>
      <c r="AT115" s="47">
        <f t="shared" si="528"/>
        <v>-0.09</v>
      </c>
      <c r="AU115" s="47">
        <f t="shared" si="529"/>
        <v>-0.09</v>
      </c>
      <c r="AV115" s="9">
        <f t="shared" si="530"/>
        <v>458104</v>
      </c>
      <c r="AW115" s="9">
        <f t="shared" si="531"/>
        <v>202428</v>
      </c>
      <c r="AX115" s="9">
        <f t="shared" si="532"/>
        <v>134000</v>
      </c>
      <c r="AY115" s="9">
        <f t="shared" si="533"/>
        <v>113713</v>
      </c>
      <c r="AZ115" s="9">
        <f t="shared" si="534"/>
        <v>4049</v>
      </c>
      <c r="BA115" s="9">
        <f t="shared" si="535"/>
        <v>3914</v>
      </c>
      <c r="BB115" s="47">
        <f t="shared" si="536"/>
        <v>0.54999999999999993</v>
      </c>
      <c r="BC115" s="47">
        <f t="shared" si="537"/>
        <v>0</v>
      </c>
      <c r="BD115" s="47">
        <f t="shared" si="538"/>
        <v>0.54999999999999993</v>
      </c>
    </row>
    <row r="116" spans="1:57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9">
        <v>564012</v>
      </c>
      <c r="I116" s="9">
        <v>411519</v>
      </c>
      <c r="J116" s="9">
        <v>0</v>
      </c>
      <c r="K116" s="9">
        <v>139094</v>
      </c>
      <c r="L116" s="9">
        <v>8231</v>
      </c>
      <c r="M116" s="9">
        <v>5168</v>
      </c>
      <c r="N116" s="47">
        <v>1.3</v>
      </c>
      <c r="O116" s="47">
        <v>0</v>
      </c>
      <c r="P116" s="47">
        <v>1.3</v>
      </c>
      <c r="Q116" s="9">
        <f t="shared" si="520"/>
        <v>0</v>
      </c>
      <c r="R116" s="50"/>
      <c r="S116" s="50"/>
      <c r="T116" s="50"/>
      <c r="U116" s="50"/>
      <c r="V116" s="50">
        <v>-35868</v>
      </c>
      <c r="W116" s="50"/>
      <c r="X116" s="9">
        <f t="shared" si="521"/>
        <v>-35868</v>
      </c>
      <c r="Y116" s="9"/>
      <c r="Z116" s="9">
        <f>OON!DR116+OON!DS116</f>
        <v>0</v>
      </c>
      <c r="AA116" s="9"/>
      <c r="AB116" s="9">
        <f t="shared" si="522"/>
        <v>0</v>
      </c>
      <c r="AC116" s="9">
        <f t="shared" si="523"/>
        <v>-35868</v>
      </c>
      <c r="AD116" s="9">
        <f t="shared" si="524"/>
        <v>-12123</v>
      </c>
      <c r="AE116" s="9">
        <f t="shared" si="525"/>
        <v>-717</v>
      </c>
      <c r="AF116" s="50"/>
      <c r="AG116" s="50"/>
      <c r="AH116" s="50"/>
      <c r="AI116" s="9">
        <f t="shared" si="526"/>
        <v>0</v>
      </c>
      <c r="AJ116" s="47">
        <f>OON!DV116</f>
        <v>0</v>
      </c>
      <c r="AK116" s="47">
        <f>OON!DW116</f>
        <v>0</v>
      </c>
      <c r="AL116" s="47"/>
      <c r="AM116" s="47"/>
      <c r="AN116" s="47"/>
      <c r="AO116" s="47"/>
      <c r="AP116" s="47"/>
      <c r="AQ116" s="47">
        <v>-0.11</v>
      </c>
      <c r="AR116" s="47"/>
      <c r="AS116" s="47">
        <f t="shared" si="527"/>
        <v>0</v>
      </c>
      <c r="AT116" s="47">
        <f t="shared" si="528"/>
        <v>-0.11</v>
      </c>
      <c r="AU116" s="47">
        <f t="shared" si="529"/>
        <v>-0.11</v>
      </c>
      <c r="AV116" s="9">
        <f t="shared" si="530"/>
        <v>515304</v>
      </c>
      <c r="AW116" s="9">
        <f t="shared" si="531"/>
        <v>375651</v>
      </c>
      <c r="AX116" s="9">
        <f t="shared" si="532"/>
        <v>0</v>
      </c>
      <c r="AY116" s="9">
        <f t="shared" si="533"/>
        <v>126971</v>
      </c>
      <c r="AZ116" s="9">
        <f t="shared" si="534"/>
        <v>7514</v>
      </c>
      <c r="BA116" s="9">
        <f t="shared" si="535"/>
        <v>5168</v>
      </c>
      <c r="BB116" s="47">
        <f t="shared" si="536"/>
        <v>1.19</v>
      </c>
      <c r="BC116" s="47">
        <f t="shared" si="537"/>
        <v>0</v>
      </c>
      <c r="BD116" s="47">
        <f t="shared" si="538"/>
        <v>1.19</v>
      </c>
    </row>
    <row r="117" spans="1:57" x14ac:dyDescent="0.25">
      <c r="A117" s="30"/>
      <c r="B117" s="31"/>
      <c r="C117" s="32"/>
      <c r="D117" s="33" t="s">
        <v>172</v>
      </c>
      <c r="E117" s="31"/>
      <c r="F117" s="31"/>
      <c r="G117" s="32"/>
      <c r="H117" s="51">
        <v>82551306</v>
      </c>
      <c r="I117" s="51">
        <v>58402506</v>
      </c>
      <c r="J117" s="51">
        <v>460137</v>
      </c>
      <c r="K117" s="51">
        <v>19895574</v>
      </c>
      <c r="L117" s="51">
        <v>1168051</v>
      </c>
      <c r="M117" s="51">
        <v>2625038</v>
      </c>
      <c r="N117" s="58">
        <v>109.11</v>
      </c>
      <c r="O117" s="58">
        <v>83.28</v>
      </c>
      <c r="P117" s="58">
        <v>25.83</v>
      </c>
      <c r="Q117" s="51">
        <f t="shared" ref="Q117:BD117" si="539">SUM(Q113:Q116)</f>
        <v>0</v>
      </c>
      <c r="R117" s="51">
        <f t="shared" si="539"/>
        <v>0</v>
      </c>
      <c r="S117" s="51">
        <f t="shared" si="539"/>
        <v>0</v>
      </c>
      <c r="T117" s="51">
        <f t="shared" si="539"/>
        <v>0</v>
      </c>
      <c r="U117" s="51">
        <f t="shared" si="539"/>
        <v>0</v>
      </c>
      <c r="V117" s="51">
        <f t="shared" si="539"/>
        <v>-64442</v>
      </c>
      <c r="W117" s="51">
        <f t="shared" si="539"/>
        <v>0</v>
      </c>
      <c r="X117" s="51">
        <f t="shared" si="539"/>
        <v>-64442</v>
      </c>
      <c r="Y117" s="51">
        <f t="shared" si="539"/>
        <v>0</v>
      </c>
      <c r="Z117" s="51">
        <f t="shared" si="539"/>
        <v>0</v>
      </c>
      <c r="AA117" s="51">
        <f t="shared" si="539"/>
        <v>0</v>
      </c>
      <c r="AB117" s="51">
        <f t="shared" si="539"/>
        <v>0</v>
      </c>
      <c r="AC117" s="51">
        <f t="shared" si="539"/>
        <v>-64442</v>
      </c>
      <c r="AD117" s="51">
        <f t="shared" si="539"/>
        <v>-21781</v>
      </c>
      <c r="AE117" s="51">
        <f t="shared" si="539"/>
        <v>-1288</v>
      </c>
      <c r="AF117" s="51">
        <f t="shared" si="539"/>
        <v>0</v>
      </c>
      <c r="AG117" s="51">
        <f t="shared" si="539"/>
        <v>0</v>
      </c>
      <c r="AH117" s="51">
        <f t="shared" si="539"/>
        <v>0</v>
      </c>
      <c r="AI117" s="51">
        <f t="shared" si="539"/>
        <v>0</v>
      </c>
      <c r="AJ117" s="58">
        <f t="shared" si="539"/>
        <v>0</v>
      </c>
      <c r="AK117" s="58">
        <f t="shared" si="539"/>
        <v>0</v>
      </c>
      <c r="AL117" s="58">
        <f t="shared" si="539"/>
        <v>0</v>
      </c>
      <c r="AM117" s="58">
        <f t="shared" si="539"/>
        <v>0</v>
      </c>
      <c r="AN117" s="58">
        <f t="shared" si="539"/>
        <v>0</v>
      </c>
      <c r="AO117" s="58">
        <f t="shared" si="539"/>
        <v>0</v>
      </c>
      <c r="AP117" s="58">
        <f t="shared" si="539"/>
        <v>0</v>
      </c>
      <c r="AQ117" s="58">
        <f t="shared" si="539"/>
        <v>-0.2</v>
      </c>
      <c r="AR117" s="58">
        <f t="shared" si="539"/>
        <v>0</v>
      </c>
      <c r="AS117" s="58">
        <f t="shared" si="539"/>
        <v>0</v>
      </c>
      <c r="AT117" s="58">
        <f t="shared" si="539"/>
        <v>-0.2</v>
      </c>
      <c r="AU117" s="58">
        <f t="shared" si="539"/>
        <v>-0.2</v>
      </c>
      <c r="AV117" s="51">
        <f t="shared" si="539"/>
        <v>82463795</v>
      </c>
      <c r="AW117" s="51">
        <f t="shared" si="539"/>
        <v>58338064</v>
      </c>
      <c r="AX117" s="51">
        <f t="shared" si="539"/>
        <v>460137</v>
      </c>
      <c r="AY117" s="51">
        <f t="shared" si="539"/>
        <v>19873793</v>
      </c>
      <c r="AZ117" s="51">
        <f t="shared" si="539"/>
        <v>1166763</v>
      </c>
      <c r="BA117" s="51">
        <f t="shared" si="539"/>
        <v>2625038</v>
      </c>
      <c r="BB117" s="58">
        <f t="shared" si="539"/>
        <v>108.91</v>
      </c>
      <c r="BC117" s="58">
        <f t="shared" si="539"/>
        <v>83.28</v>
      </c>
      <c r="BD117" s="58">
        <f t="shared" si="539"/>
        <v>25.63</v>
      </c>
      <c r="BE117" s="43">
        <f>AV117-H117</f>
        <v>-87511</v>
      </c>
    </row>
    <row r="118" spans="1:57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9">
        <v>43062302</v>
      </c>
      <c r="I118" s="9">
        <v>29939848</v>
      </c>
      <c r="J118" s="9">
        <v>631220</v>
      </c>
      <c r="K118" s="9">
        <v>10333020</v>
      </c>
      <c r="L118" s="9">
        <v>598797</v>
      </c>
      <c r="M118" s="9">
        <v>1559417</v>
      </c>
      <c r="N118" s="47">
        <v>56.089999999999996</v>
      </c>
      <c r="O118" s="47">
        <v>41.379999999999995</v>
      </c>
      <c r="P118" s="47">
        <v>14.71</v>
      </c>
      <c r="Q118" s="9">
        <f t="shared" ref="Q118:Q121" si="540">Z118*-1</f>
        <v>0</v>
      </c>
      <c r="R118" s="29"/>
      <c r="S118" s="29"/>
      <c r="T118" s="29"/>
      <c r="U118" s="29"/>
      <c r="V118" s="29"/>
      <c r="W118" s="29"/>
      <c r="X118" s="9">
        <f t="shared" ref="X118:X121" si="541">SUM(Q118:W118)</f>
        <v>0</v>
      </c>
      <c r="Y118" s="9"/>
      <c r="Z118" s="9">
        <f>OON!DR118+OON!DS118</f>
        <v>0</v>
      </c>
      <c r="AA118" s="9"/>
      <c r="AB118" s="9">
        <f t="shared" ref="AB118:AB121" si="542">SUM(Y118:AA118)</f>
        <v>0</v>
      </c>
      <c r="AC118" s="9">
        <f t="shared" ref="AC118:AC121" si="543">X118+AB118</f>
        <v>0</v>
      </c>
      <c r="AD118" s="9">
        <f t="shared" ref="AD118:AD121" si="544">ROUND((X118+Y118+Z118)*33.8%,0)</f>
        <v>0</v>
      </c>
      <c r="AE118" s="9">
        <f t="shared" ref="AE118:AE121" si="545">ROUND(X118*2%,0)</f>
        <v>0</v>
      </c>
      <c r="AF118" s="29"/>
      <c r="AG118" s="29"/>
      <c r="AH118" s="29"/>
      <c r="AI118" s="9">
        <f t="shared" ref="AI118:AI121" si="546">AF118+AG118+AH118</f>
        <v>0</v>
      </c>
      <c r="AJ118" s="47">
        <f>OON!DV118</f>
        <v>0</v>
      </c>
      <c r="AK118" s="47">
        <f>OON!DW118</f>
        <v>0</v>
      </c>
      <c r="AL118" s="47"/>
      <c r="AM118" s="47"/>
      <c r="AN118" s="47"/>
      <c r="AO118" s="47"/>
      <c r="AP118" s="47"/>
      <c r="AQ118" s="47"/>
      <c r="AR118" s="47"/>
      <c r="AS118" s="47">
        <f t="shared" ref="AS118:AS121" si="547">AJ118+AL118+AM118+AP118+AR118+AN118</f>
        <v>0</v>
      </c>
      <c r="AT118" s="47">
        <f t="shared" ref="AT118:AT121" si="548">AK118+AQ118+AO118</f>
        <v>0</v>
      </c>
      <c r="AU118" s="47">
        <f t="shared" ref="AU118:AU121" si="549">AS118+AT118</f>
        <v>0</v>
      </c>
      <c r="AV118" s="9">
        <f t="shared" ref="AV118:AV121" si="550">AW118+AX118+AY118+AZ118+BA118</f>
        <v>43062302</v>
      </c>
      <c r="AW118" s="9">
        <f t="shared" ref="AW118:AW121" si="551">I118+X118</f>
        <v>29939848</v>
      </c>
      <c r="AX118" s="9">
        <f t="shared" ref="AX118:AX121" si="552">J118+AB118</f>
        <v>631220</v>
      </c>
      <c r="AY118" s="9">
        <f t="shared" ref="AY118:AY121" si="553">K118+AD118</f>
        <v>10333020</v>
      </c>
      <c r="AZ118" s="9">
        <f t="shared" ref="AZ118:AZ121" si="554">L118+AE118</f>
        <v>598797</v>
      </c>
      <c r="BA118" s="9">
        <f t="shared" ref="BA118:BA121" si="555">M118+AI118</f>
        <v>1559417</v>
      </c>
      <c r="BB118" s="47">
        <f t="shared" ref="BB118:BB121" si="556">BC118+BD118</f>
        <v>56.089999999999996</v>
      </c>
      <c r="BC118" s="47">
        <f t="shared" ref="BC118:BC121" si="557">O118+AS118</f>
        <v>41.379999999999995</v>
      </c>
      <c r="BD118" s="47">
        <f t="shared" ref="BD118:BD121" si="558">P118+AT118</f>
        <v>14.71</v>
      </c>
    </row>
    <row r="119" spans="1:57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47">
        <v>0</v>
      </c>
      <c r="O119" s="47">
        <v>0</v>
      </c>
      <c r="P119" s="47">
        <v>0</v>
      </c>
      <c r="Q119" s="9">
        <f t="shared" si="540"/>
        <v>0</v>
      </c>
      <c r="R119" s="50"/>
      <c r="S119" s="50"/>
      <c r="T119" s="50"/>
      <c r="U119" s="50"/>
      <c r="V119" s="50"/>
      <c r="W119" s="50"/>
      <c r="X119" s="9">
        <f t="shared" si="541"/>
        <v>0</v>
      </c>
      <c r="Y119" s="9"/>
      <c r="Z119" s="9">
        <f>OON!DR119+OON!DS119</f>
        <v>0</v>
      </c>
      <c r="AA119" s="9"/>
      <c r="AB119" s="9">
        <f t="shared" si="542"/>
        <v>0</v>
      </c>
      <c r="AC119" s="9">
        <f t="shared" si="543"/>
        <v>0</v>
      </c>
      <c r="AD119" s="9">
        <f t="shared" si="544"/>
        <v>0</v>
      </c>
      <c r="AE119" s="9">
        <f t="shared" si="545"/>
        <v>0</v>
      </c>
      <c r="AF119" s="50"/>
      <c r="AG119" s="50"/>
      <c r="AH119" s="50"/>
      <c r="AI119" s="9">
        <f t="shared" si="546"/>
        <v>0</v>
      </c>
      <c r="AJ119" s="47">
        <f>OON!DV119</f>
        <v>0</v>
      </c>
      <c r="AK119" s="47">
        <f>OON!DW119</f>
        <v>0</v>
      </c>
      <c r="AL119" s="47"/>
      <c r="AM119" s="47"/>
      <c r="AN119" s="47"/>
      <c r="AO119" s="47"/>
      <c r="AP119" s="47"/>
      <c r="AQ119" s="47"/>
      <c r="AR119" s="47"/>
      <c r="AS119" s="47">
        <f t="shared" si="547"/>
        <v>0</v>
      </c>
      <c r="AT119" s="47">
        <f t="shared" si="548"/>
        <v>0</v>
      </c>
      <c r="AU119" s="47">
        <f t="shared" si="549"/>
        <v>0</v>
      </c>
      <c r="AV119" s="9">
        <f t="shared" si="550"/>
        <v>0</v>
      </c>
      <c r="AW119" s="9">
        <f t="shared" si="551"/>
        <v>0</v>
      </c>
      <c r="AX119" s="9">
        <f t="shared" si="552"/>
        <v>0</v>
      </c>
      <c r="AY119" s="9">
        <f t="shared" si="553"/>
        <v>0</v>
      </c>
      <c r="AZ119" s="9">
        <f t="shared" si="554"/>
        <v>0</v>
      </c>
      <c r="BA119" s="9">
        <f t="shared" si="555"/>
        <v>0</v>
      </c>
      <c r="BB119" s="47">
        <f t="shared" si="556"/>
        <v>0</v>
      </c>
      <c r="BC119" s="47">
        <f t="shared" si="557"/>
        <v>0</v>
      </c>
      <c r="BD119" s="47">
        <f t="shared" si="558"/>
        <v>0</v>
      </c>
    </row>
    <row r="120" spans="1:57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9">
        <v>801641</v>
      </c>
      <c r="I120" s="9">
        <v>584995</v>
      </c>
      <c r="J120" s="9">
        <v>0</v>
      </c>
      <c r="K120" s="9">
        <v>197728</v>
      </c>
      <c r="L120" s="9">
        <v>11700</v>
      </c>
      <c r="M120" s="9">
        <v>7218</v>
      </c>
      <c r="N120" s="47">
        <v>1.84</v>
      </c>
      <c r="O120" s="47">
        <v>0</v>
      </c>
      <c r="P120" s="47">
        <v>1.84</v>
      </c>
      <c r="Q120" s="9">
        <f t="shared" si="540"/>
        <v>0</v>
      </c>
      <c r="R120" s="50"/>
      <c r="S120" s="50"/>
      <c r="T120" s="50"/>
      <c r="U120" s="50"/>
      <c r="V120" s="50"/>
      <c r="W120" s="50"/>
      <c r="X120" s="9">
        <f t="shared" si="541"/>
        <v>0</v>
      </c>
      <c r="Y120" s="9"/>
      <c r="Z120" s="9">
        <f>OON!DR120+OON!DS120</f>
        <v>0</v>
      </c>
      <c r="AA120" s="9"/>
      <c r="AB120" s="9">
        <f t="shared" si="542"/>
        <v>0</v>
      </c>
      <c r="AC120" s="9">
        <f t="shared" si="543"/>
        <v>0</v>
      </c>
      <c r="AD120" s="9">
        <f t="shared" si="544"/>
        <v>0</v>
      </c>
      <c r="AE120" s="9">
        <f t="shared" si="545"/>
        <v>0</v>
      </c>
      <c r="AF120" s="50"/>
      <c r="AG120" s="50"/>
      <c r="AH120" s="50"/>
      <c r="AI120" s="9">
        <f t="shared" si="546"/>
        <v>0</v>
      </c>
      <c r="AJ120" s="47">
        <f>OON!DV120</f>
        <v>0</v>
      </c>
      <c r="AK120" s="47">
        <f>OON!DW120</f>
        <v>0</v>
      </c>
      <c r="AL120" s="47"/>
      <c r="AM120" s="47"/>
      <c r="AN120" s="47"/>
      <c r="AO120" s="47"/>
      <c r="AP120" s="47"/>
      <c r="AQ120" s="47"/>
      <c r="AR120" s="47"/>
      <c r="AS120" s="47">
        <f t="shared" si="547"/>
        <v>0</v>
      </c>
      <c r="AT120" s="47">
        <f t="shared" si="548"/>
        <v>0</v>
      </c>
      <c r="AU120" s="47">
        <f t="shared" si="549"/>
        <v>0</v>
      </c>
      <c r="AV120" s="9">
        <f t="shared" si="550"/>
        <v>801641</v>
      </c>
      <c r="AW120" s="9">
        <f t="shared" si="551"/>
        <v>584995</v>
      </c>
      <c r="AX120" s="9">
        <f t="shared" si="552"/>
        <v>0</v>
      </c>
      <c r="AY120" s="9">
        <f t="shared" si="553"/>
        <v>197728</v>
      </c>
      <c r="AZ120" s="9">
        <f t="shared" si="554"/>
        <v>11700</v>
      </c>
      <c r="BA120" s="9">
        <f t="shared" si="555"/>
        <v>7218</v>
      </c>
      <c r="BB120" s="47">
        <f t="shared" si="556"/>
        <v>1.84</v>
      </c>
      <c r="BC120" s="47">
        <f t="shared" si="557"/>
        <v>0</v>
      </c>
      <c r="BD120" s="47">
        <f t="shared" si="558"/>
        <v>1.84</v>
      </c>
    </row>
    <row r="121" spans="1:57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9">
        <v>3822263</v>
      </c>
      <c r="I121" s="9">
        <v>2797244</v>
      </c>
      <c r="J121" s="9">
        <v>0</v>
      </c>
      <c r="K121" s="9">
        <v>945468</v>
      </c>
      <c r="L121" s="9">
        <v>55945</v>
      </c>
      <c r="M121" s="9">
        <v>23606</v>
      </c>
      <c r="N121" s="47">
        <v>6.38</v>
      </c>
      <c r="O121" s="47">
        <v>4.38</v>
      </c>
      <c r="P121" s="47">
        <v>2</v>
      </c>
      <c r="Q121" s="9">
        <f t="shared" si="540"/>
        <v>0</v>
      </c>
      <c r="R121" s="50"/>
      <c r="S121" s="50"/>
      <c r="T121" s="50"/>
      <c r="U121" s="50"/>
      <c r="V121" s="50"/>
      <c r="W121" s="50"/>
      <c r="X121" s="9">
        <f t="shared" si="541"/>
        <v>0</v>
      </c>
      <c r="Y121" s="9"/>
      <c r="Z121" s="9">
        <f>OON!DR121+OON!DS121</f>
        <v>0</v>
      </c>
      <c r="AA121" s="9"/>
      <c r="AB121" s="9">
        <f t="shared" si="542"/>
        <v>0</v>
      </c>
      <c r="AC121" s="9">
        <f t="shared" si="543"/>
        <v>0</v>
      </c>
      <c r="AD121" s="9">
        <f t="shared" si="544"/>
        <v>0</v>
      </c>
      <c r="AE121" s="9">
        <f t="shared" si="545"/>
        <v>0</v>
      </c>
      <c r="AF121" s="50"/>
      <c r="AG121" s="50"/>
      <c r="AH121" s="50"/>
      <c r="AI121" s="9">
        <f t="shared" si="546"/>
        <v>0</v>
      </c>
      <c r="AJ121" s="47">
        <f>OON!DV121</f>
        <v>0</v>
      </c>
      <c r="AK121" s="47">
        <f>OON!DW121</f>
        <v>0</v>
      </c>
      <c r="AL121" s="47"/>
      <c r="AM121" s="47"/>
      <c r="AN121" s="47"/>
      <c r="AO121" s="47"/>
      <c r="AP121" s="47"/>
      <c r="AQ121" s="47"/>
      <c r="AR121" s="47"/>
      <c r="AS121" s="47">
        <f t="shared" si="547"/>
        <v>0</v>
      </c>
      <c r="AT121" s="47">
        <f t="shared" si="548"/>
        <v>0</v>
      </c>
      <c r="AU121" s="47">
        <f t="shared" si="549"/>
        <v>0</v>
      </c>
      <c r="AV121" s="9">
        <f t="shared" si="550"/>
        <v>3822263</v>
      </c>
      <c r="AW121" s="9">
        <f t="shared" si="551"/>
        <v>2797244</v>
      </c>
      <c r="AX121" s="9">
        <f t="shared" si="552"/>
        <v>0</v>
      </c>
      <c r="AY121" s="9">
        <f t="shared" si="553"/>
        <v>945468</v>
      </c>
      <c r="AZ121" s="9">
        <f t="shared" si="554"/>
        <v>55945</v>
      </c>
      <c r="BA121" s="9">
        <f t="shared" si="555"/>
        <v>23606</v>
      </c>
      <c r="BB121" s="47">
        <f t="shared" si="556"/>
        <v>6.38</v>
      </c>
      <c r="BC121" s="47">
        <f t="shared" si="557"/>
        <v>4.38</v>
      </c>
      <c r="BD121" s="47">
        <f t="shared" si="558"/>
        <v>2</v>
      </c>
    </row>
    <row r="122" spans="1:57" x14ac:dyDescent="0.25">
      <c r="A122" s="30"/>
      <c r="B122" s="31"/>
      <c r="C122" s="32"/>
      <c r="D122" s="33" t="s">
        <v>173</v>
      </c>
      <c r="E122" s="31"/>
      <c r="F122" s="31"/>
      <c r="G122" s="32"/>
      <c r="H122" s="51">
        <v>47686206</v>
      </c>
      <c r="I122" s="51">
        <v>33322087</v>
      </c>
      <c r="J122" s="51">
        <v>631220</v>
      </c>
      <c r="K122" s="51">
        <v>11476216</v>
      </c>
      <c r="L122" s="51">
        <v>666442</v>
      </c>
      <c r="M122" s="51">
        <v>1590241</v>
      </c>
      <c r="N122" s="58">
        <v>64.31</v>
      </c>
      <c r="O122" s="58">
        <v>45.76</v>
      </c>
      <c r="P122" s="58">
        <v>18.55</v>
      </c>
      <c r="Q122" s="51">
        <f t="shared" ref="Q122:BD122" si="559">SUM(Q118:Q121)</f>
        <v>0</v>
      </c>
      <c r="R122" s="51">
        <f t="shared" si="559"/>
        <v>0</v>
      </c>
      <c r="S122" s="51">
        <f t="shared" si="559"/>
        <v>0</v>
      </c>
      <c r="T122" s="51">
        <f t="shared" si="559"/>
        <v>0</v>
      </c>
      <c r="U122" s="51">
        <f t="shared" si="559"/>
        <v>0</v>
      </c>
      <c r="V122" s="51">
        <f t="shared" si="559"/>
        <v>0</v>
      </c>
      <c r="W122" s="51">
        <f t="shared" si="559"/>
        <v>0</v>
      </c>
      <c r="X122" s="51">
        <f t="shared" si="559"/>
        <v>0</v>
      </c>
      <c r="Y122" s="51">
        <f t="shared" si="559"/>
        <v>0</v>
      </c>
      <c r="Z122" s="51">
        <f t="shared" si="559"/>
        <v>0</v>
      </c>
      <c r="AA122" s="51">
        <f t="shared" si="559"/>
        <v>0</v>
      </c>
      <c r="AB122" s="51">
        <f t="shared" si="559"/>
        <v>0</v>
      </c>
      <c r="AC122" s="51">
        <f t="shared" si="559"/>
        <v>0</v>
      </c>
      <c r="AD122" s="51">
        <f t="shared" si="559"/>
        <v>0</v>
      </c>
      <c r="AE122" s="51">
        <f t="shared" si="559"/>
        <v>0</v>
      </c>
      <c r="AF122" s="51">
        <f t="shared" si="559"/>
        <v>0</v>
      </c>
      <c r="AG122" s="51">
        <f t="shared" si="559"/>
        <v>0</v>
      </c>
      <c r="AH122" s="51">
        <f t="shared" si="559"/>
        <v>0</v>
      </c>
      <c r="AI122" s="51">
        <f t="shared" si="559"/>
        <v>0</v>
      </c>
      <c r="AJ122" s="58">
        <f t="shared" si="559"/>
        <v>0</v>
      </c>
      <c r="AK122" s="58">
        <f t="shared" si="559"/>
        <v>0</v>
      </c>
      <c r="AL122" s="58">
        <f t="shared" si="559"/>
        <v>0</v>
      </c>
      <c r="AM122" s="58">
        <f t="shared" si="559"/>
        <v>0</v>
      </c>
      <c r="AN122" s="58">
        <f t="shared" si="559"/>
        <v>0</v>
      </c>
      <c r="AO122" s="58">
        <f t="shared" si="559"/>
        <v>0</v>
      </c>
      <c r="AP122" s="58">
        <f t="shared" si="559"/>
        <v>0</v>
      </c>
      <c r="AQ122" s="58">
        <f t="shared" si="559"/>
        <v>0</v>
      </c>
      <c r="AR122" s="58">
        <f t="shared" si="559"/>
        <v>0</v>
      </c>
      <c r="AS122" s="58">
        <f t="shared" si="559"/>
        <v>0</v>
      </c>
      <c r="AT122" s="58">
        <f t="shared" si="559"/>
        <v>0</v>
      </c>
      <c r="AU122" s="58">
        <f t="shared" si="559"/>
        <v>0</v>
      </c>
      <c r="AV122" s="51">
        <f t="shared" si="559"/>
        <v>47686206</v>
      </c>
      <c r="AW122" s="51">
        <f t="shared" si="559"/>
        <v>33322087</v>
      </c>
      <c r="AX122" s="51">
        <f t="shared" si="559"/>
        <v>631220</v>
      </c>
      <c r="AY122" s="51">
        <f t="shared" si="559"/>
        <v>11476216</v>
      </c>
      <c r="AZ122" s="51">
        <f t="shared" si="559"/>
        <v>666442</v>
      </c>
      <c r="BA122" s="51">
        <f t="shared" si="559"/>
        <v>1590241</v>
      </c>
      <c r="BB122" s="58">
        <f t="shared" si="559"/>
        <v>64.31</v>
      </c>
      <c r="BC122" s="58">
        <f t="shared" si="559"/>
        <v>45.76</v>
      </c>
      <c r="BD122" s="58">
        <f t="shared" si="559"/>
        <v>18.55</v>
      </c>
      <c r="BE122" s="43">
        <f>AV122-H122</f>
        <v>0</v>
      </c>
    </row>
    <row r="123" spans="1:57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9">
        <v>41648597</v>
      </c>
      <c r="I123" s="9">
        <v>28993547</v>
      </c>
      <c r="J123" s="9">
        <v>100480</v>
      </c>
      <c r="K123" s="9">
        <v>9833781</v>
      </c>
      <c r="L123" s="9">
        <v>579872</v>
      </c>
      <c r="M123" s="9">
        <v>2140917</v>
      </c>
      <c r="N123" s="47">
        <v>55.800000000000011</v>
      </c>
      <c r="O123" s="47">
        <v>41.280000000000008</v>
      </c>
      <c r="P123" s="47">
        <v>14.52</v>
      </c>
      <c r="Q123" s="9">
        <f t="shared" ref="Q123:Q126" si="560">Z123*-1</f>
        <v>0</v>
      </c>
      <c r="R123" s="29"/>
      <c r="S123" s="29"/>
      <c r="T123" s="29"/>
      <c r="U123" s="29"/>
      <c r="V123" s="29"/>
      <c r="W123" s="29"/>
      <c r="X123" s="9">
        <f t="shared" ref="X123:X126" si="561">SUM(Q123:W123)</f>
        <v>0</v>
      </c>
      <c r="Y123" s="9"/>
      <c r="Z123" s="9">
        <f>OON!DR123+OON!DS123</f>
        <v>0</v>
      </c>
      <c r="AA123" s="9"/>
      <c r="AB123" s="9">
        <f t="shared" ref="AB123:AB126" si="562">SUM(Y123:AA123)</f>
        <v>0</v>
      </c>
      <c r="AC123" s="9">
        <f t="shared" ref="AC123:AC126" si="563">X123+AB123</f>
        <v>0</v>
      </c>
      <c r="AD123" s="9">
        <f t="shared" ref="AD123:AD126" si="564">ROUND((X123+Y123+Z123)*33.8%,0)</f>
        <v>0</v>
      </c>
      <c r="AE123" s="9">
        <f t="shared" ref="AE123:AE126" si="565">ROUND(X123*2%,0)</f>
        <v>0</v>
      </c>
      <c r="AF123" s="29"/>
      <c r="AG123" s="29"/>
      <c r="AH123" s="29"/>
      <c r="AI123" s="9">
        <f t="shared" ref="AI123:AI126" si="566">AF123+AG123+AH123</f>
        <v>0</v>
      </c>
      <c r="AJ123" s="47">
        <f>OON!DV123</f>
        <v>0</v>
      </c>
      <c r="AK123" s="47">
        <f>OON!DW123</f>
        <v>0</v>
      </c>
      <c r="AL123" s="47"/>
      <c r="AM123" s="47"/>
      <c r="AN123" s="47"/>
      <c r="AO123" s="47"/>
      <c r="AP123" s="47"/>
      <c r="AQ123" s="47"/>
      <c r="AR123" s="47"/>
      <c r="AS123" s="47">
        <f t="shared" ref="AS123:AS126" si="567">AJ123+AL123+AM123+AP123+AR123+AN123</f>
        <v>0</v>
      </c>
      <c r="AT123" s="47">
        <f t="shared" ref="AT123:AT126" si="568">AK123+AQ123+AO123</f>
        <v>0</v>
      </c>
      <c r="AU123" s="47">
        <f t="shared" ref="AU123:AU126" si="569">AS123+AT123</f>
        <v>0</v>
      </c>
      <c r="AV123" s="9">
        <f t="shared" ref="AV123:AV126" si="570">AW123+AX123+AY123+AZ123+BA123</f>
        <v>41648597</v>
      </c>
      <c r="AW123" s="9">
        <f t="shared" ref="AW123:AW126" si="571">I123+X123</f>
        <v>28993547</v>
      </c>
      <c r="AX123" s="9">
        <f t="shared" ref="AX123:AX126" si="572">J123+AB123</f>
        <v>100480</v>
      </c>
      <c r="AY123" s="9">
        <f t="shared" ref="AY123:AY126" si="573">K123+AD123</f>
        <v>9833781</v>
      </c>
      <c r="AZ123" s="9">
        <f t="shared" ref="AZ123:AZ126" si="574">L123+AE123</f>
        <v>579872</v>
      </c>
      <c r="BA123" s="9">
        <f t="shared" ref="BA123:BA126" si="575">M123+AI123</f>
        <v>2140917</v>
      </c>
      <c r="BB123" s="47">
        <f t="shared" ref="BB123:BB126" si="576">BC123+BD123</f>
        <v>55.800000000000011</v>
      </c>
      <c r="BC123" s="47">
        <f t="shared" ref="BC123:BC126" si="577">O123+AS123</f>
        <v>41.280000000000008</v>
      </c>
      <c r="BD123" s="47">
        <f t="shared" ref="BD123:BD126" si="578">P123+AT123</f>
        <v>14.52</v>
      </c>
    </row>
    <row r="124" spans="1:57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9">
        <v>5236</v>
      </c>
      <c r="I124" s="9">
        <v>3856</v>
      </c>
      <c r="J124" s="9">
        <v>0</v>
      </c>
      <c r="K124" s="9">
        <v>1303</v>
      </c>
      <c r="L124" s="9">
        <v>77</v>
      </c>
      <c r="M124" s="9">
        <v>0</v>
      </c>
      <c r="N124" s="47">
        <v>0.02</v>
      </c>
      <c r="O124" s="47">
        <v>0.02</v>
      </c>
      <c r="P124" s="47">
        <v>0</v>
      </c>
      <c r="Q124" s="9">
        <f t="shared" si="560"/>
        <v>0</v>
      </c>
      <c r="R124" s="50"/>
      <c r="S124" s="50"/>
      <c r="T124" s="50"/>
      <c r="U124" s="50"/>
      <c r="V124" s="50"/>
      <c r="W124" s="50"/>
      <c r="X124" s="9">
        <f t="shared" si="561"/>
        <v>0</v>
      </c>
      <c r="Y124" s="9"/>
      <c r="Z124" s="9">
        <f>OON!DR124+OON!DS124</f>
        <v>0</v>
      </c>
      <c r="AA124" s="9"/>
      <c r="AB124" s="9">
        <f t="shared" si="562"/>
        <v>0</v>
      </c>
      <c r="AC124" s="9">
        <f t="shared" si="563"/>
        <v>0</v>
      </c>
      <c r="AD124" s="9">
        <f t="shared" si="564"/>
        <v>0</v>
      </c>
      <c r="AE124" s="9">
        <f t="shared" si="565"/>
        <v>0</v>
      </c>
      <c r="AF124" s="50"/>
      <c r="AG124" s="50"/>
      <c r="AH124" s="50"/>
      <c r="AI124" s="9">
        <f t="shared" si="566"/>
        <v>0</v>
      </c>
      <c r="AJ124" s="47">
        <f>OON!DV124</f>
        <v>0</v>
      </c>
      <c r="AK124" s="47">
        <f>OON!DW124</f>
        <v>0</v>
      </c>
      <c r="AL124" s="47"/>
      <c r="AM124" s="47"/>
      <c r="AN124" s="47"/>
      <c r="AO124" s="47"/>
      <c r="AP124" s="47"/>
      <c r="AQ124" s="47"/>
      <c r="AR124" s="47"/>
      <c r="AS124" s="47">
        <f t="shared" si="567"/>
        <v>0</v>
      </c>
      <c r="AT124" s="47">
        <f t="shared" si="568"/>
        <v>0</v>
      </c>
      <c r="AU124" s="47">
        <f t="shared" si="569"/>
        <v>0</v>
      </c>
      <c r="AV124" s="9">
        <f t="shared" si="570"/>
        <v>5236</v>
      </c>
      <c r="AW124" s="9">
        <f t="shared" si="571"/>
        <v>3856</v>
      </c>
      <c r="AX124" s="9">
        <f t="shared" si="572"/>
        <v>0</v>
      </c>
      <c r="AY124" s="9">
        <f t="shared" si="573"/>
        <v>1303</v>
      </c>
      <c r="AZ124" s="9">
        <f t="shared" si="574"/>
        <v>77</v>
      </c>
      <c r="BA124" s="9">
        <f t="shared" si="575"/>
        <v>0</v>
      </c>
      <c r="BB124" s="47">
        <f t="shared" si="576"/>
        <v>0.02</v>
      </c>
      <c r="BC124" s="47">
        <f t="shared" si="577"/>
        <v>0.02</v>
      </c>
      <c r="BD124" s="47">
        <f t="shared" si="578"/>
        <v>0</v>
      </c>
    </row>
    <row r="125" spans="1:57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9">
        <v>4008835</v>
      </c>
      <c r="I125" s="9">
        <v>2831733</v>
      </c>
      <c r="J125" s="9">
        <v>100700</v>
      </c>
      <c r="K125" s="9">
        <v>991163</v>
      </c>
      <c r="L125" s="9">
        <v>56635</v>
      </c>
      <c r="M125" s="9">
        <v>28604</v>
      </c>
      <c r="N125" s="47">
        <v>8.94</v>
      </c>
      <c r="O125" s="47">
        <v>0</v>
      </c>
      <c r="P125" s="47">
        <v>8.94</v>
      </c>
      <c r="Q125" s="9">
        <f t="shared" si="560"/>
        <v>0</v>
      </c>
      <c r="R125" s="50"/>
      <c r="S125" s="50"/>
      <c r="T125" s="50"/>
      <c r="U125" s="50"/>
      <c r="V125" s="50"/>
      <c r="W125" s="50"/>
      <c r="X125" s="9">
        <f t="shared" si="561"/>
        <v>0</v>
      </c>
      <c r="Y125" s="9"/>
      <c r="Z125" s="9">
        <f>OON!DR125+OON!DS125</f>
        <v>0</v>
      </c>
      <c r="AA125" s="9"/>
      <c r="AB125" s="9">
        <f t="shared" si="562"/>
        <v>0</v>
      </c>
      <c r="AC125" s="9">
        <f t="shared" si="563"/>
        <v>0</v>
      </c>
      <c r="AD125" s="9">
        <f t="shared" si="564"/>
        <v>0</v>
      </c>
      <c r="AE125" s="9">
        <f t="shared" si="565"/>
        <v>0</v>
      </c>
      <c r="AF125" s="50"/>
      <c r="AG125" s="50"/>
      <c r="AH125" s="50"/>
      <c r="AI125" s="9">
        <f t="shared" si="566"/>
        <v>0</v>
      </c>
      <c r="AJ125" s="47">
        <f>OON!DV125</f>
        <v>0</v>
      </c>
      <c r="AK125" s="47">
        <f>OON!DW125</f>
        <v>0</v>
      </c>
      <c r="AL125" s="47"/>
      <c r="AM125" s="47"/>
      <c r="AN125" s="47"/>
      <c r="AO125" s="47"/>
      <c r="AP125" s="47"/>
      <c r="AQ125" s="47"/>
      <c r="AR125" s="47"/>
      <c r="AS125" s="47">
        <f t="shared" si="567"/>
        <v>0</v>
      </c>
      <c r="AT125" s="47">
        <f t="shared" si="568"/>
        <v>0</v>
      </c>
      <c r="AU125" s="47">
        <f t="shared" si="569"/>
        <v>0</v>
      </c>
      <c r="AV125" s="9">
        <f t="shared" si="570"/>
        <v>4008835</v>
      </c>
      <c r="AW125" s="9">
        <f t="shared" si="571"/>
        <v>2831733</v>
      </c>
      <c r="AX125" s="9">
        <f t="shared" si="572"/>
        <v>100700</v>
      </c>
      <c r="AY125" s="9">
        <f t="shared" si="573"/>
        <v>991163</v>
      </c>
      <c r="AZ125" s="9">
        <f t="shared" si="574"/>
        <v>56635</v>
      </c>
      <c r="BA125" s="9">
        <f t="shared" si="575"/>
        <v>28604</v>
      </c>
      <c r="BB125" s="47">
        <f t="shared" si="576"/>
        <v>8.94</v>
      </c>
      <c r="BC125" s="47">
        <f t="shared" si="577"/>
        <v>0</v>
      </c>
      <c r="BD125" s="47">
        <f t="shared" si="578"/>
        <v>8.94</v>
      </c>
    </row>
    <row r="126" spans="1:57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9">
        <v>7116019</v>
      </c>
      <c r="I126" s="9">
        <v>4828319</v>
      </c>
      <c r="J126" s="9">
        <v>380000</v>
      </c>
      <c r="K126" s="9">
        <v>1760412</v>
      </c>
      <c r="L126" s="9">
        <v>96567</v>
      </c>
      <c r="M126" s="9">
        <v>50721</v>
      </c>
      <c r="N126" s="47">
        <v>11.29</v>
      </c>
      <c r="O126" s="47">
        <v>6.87</v>
      </c>
      <c r="P126" s="47">
        <v>4.42</v>
      </c>
      <c r="Q126" s="9">
        <f t="shared" si="560"/>
        <v>0</v>
      </c>
      <c r="R126" s="50"/>
      <c r="S126" s="50"/>
      <c r="T126" s="50"/>
      <c r="U126" s="50"/>
      <c r="V126" s="50"/>
      <c r="W126" s="50"/>
      <c r="X126" s="9">
        <f t="shared" si="561"/>
        <v>0</v>
      </c>
      <c r="Y126" s="9"/>
      <c r="Z126" s="9">
        <f>OON!DR126+OON!DS126</f>
        <v>0</v>
      </c>
      <c r="AA126" s="9"/>
      <c r="AB126" s="9">
        <f t="shared" si="562"/>
        <v>0</v>
      </c>
      <c r="AC126" s="9">
        <f t="shared" si="563"/>
        <v>0</v>
      </c>
      <c r="AD126" s="9">
        <f t="shared" si="564"/>
        <v>0</v>
      </c>
      <c r="AE126" s="9">
        <f t="shared" si="565"/>
        <v>0</v>
      </c>
      <c r="AF126" s="50"/>
      <c r="AG126" s="50"/>
      <c r="AH126" s="50"/>
      <c r="AI126" s="9">
        <f t="shared" si="566"/>
        <v>0</v>
      </c>
      <c r="AJ126" s="47">
        <f>OON!DV126</f>
        <v>0</v>
      </c>
      <c r="AK126" s="47">
        <f>OON!DW126</f>
        <v>0</v>
      </c>
      <c r="AL126" s="47"/>
      <c r="AM126" s="47"/>
      <c r="AN126" s="47"/>
      <c r="AO126" s="47"/>
      <c r="AP126" s="47"/>
      <c r="AQ126" s="47"/>
      <c r="AR126" s="47"/>
      <c r="AS126" s="47">
        <f t="shared" si="567"/>
        <v>0</v>
      </c>
      <c r="AT126" s="47">
        <f t="shared" si="568"/>
        <v>0</v>
      </c>
      <c r="AU126" s="47">
        <f t="shared" si="569"/>
        <v>0</v>
      </c>
      <c r="AV126" s="9">
        <f t="shared" si="570"/>
        <v>7116019</v>
      </c>
      <c r="AW126" s="9">
        <f t="shared" si="571"/>
        <v>4828319</v>
      </c>
      <c r="AX126" s="9">
        <f t="shared" si="572"/>
        <v>380000</v>
      </c>
      <c r="AY126" s="9">
        <f t="shared" si="573"/>
        <v>1760412</v>
      </c>
      <c r="AZ126" s="9">
        <f t="shared" si="574"/>
        <v>96567</v>
      </c>
      <c r="BA126" s="9">
        <f t="shared" si="575"/>
        <v>50721</v>
      </c>
      <c r="BB126" s="47">
        <f t="shared" si="576"/>
        <v>11.29</v>
      </c>
      <c r="BC126" s="47">
        <f t="shared" si="577"/>
        <v>6.87</v>
      </c>
      <c r="BD126" s="47">
        <f t="shared" si="578"/>
        <v>4.42</v>
      </c>
    </row>
    <row r="127" spans="1:57" x14ac:dyDescent="0.25">
      <c r="A127" s="30"/>
      <c r="B127" s="31"/>
      <c r="C127" s="32"/>
      <c r="D127" s="33" t="s">
        <v>174</v>
      </c>
      <c r="E127" s="31"/>
      <c r="F127" s="31"/>
      <c r="G127" s="32"/>
      <c r="H127" s="51">
        <v>52778687</v>
      </c>
      <c r="I127" s="51">
        <v>36657455</v>
      </c>
      <c r="J127" s="51">
        <v>581180</v>
      </c>
      <c r="K127" s="51">
        <v>12586659</v>
      </c>
      <c r="L127" s="51">
        <v>733151</v>
      </c>
      <c r="M127" s="51">
        <v>2220242</v>
      </c>
      <c r="N127" s="58">
        <v>76.050000000000011</v>
      </c>
      <c r="O127" s="58">
        <v>48.170000000000009</v>
      </c>
      <c r="P127" s="58">
        <v>27.880000000000003</v>
      </c>
      <c r="Q127" s="51">
        <f t="shared" ref="Q127:BD127" si="579">SUM(Q123:Q126)</f>
        <v>0</v>
      </c>
      <c r="R127" s="51">
        <f t="shared" si="579"/>
        <v>0</v>
      </c>
      <c r="S127" s="51">
        <f t="shared" si="579"/>
        <v>0</v>
      </c>
      <c r="T127" s="51">
        <f t="shared" si="579"/>
        <v>0</v>
      </c>
      <c r="U127" s="51">
        <f t="shared" si="579"/>
        <v>0</v>
      </c>
      <c r="V127" s="51">
        <f t="shared" si="579"/>
        <v>0</v>
      </c>
      <c r="W127" s="51">
        <f t="shared" si="579"/>
        <v>0</v>
      </c>
      <c r="X127" s="51">
        <f t="shared" si="579"/>
        <v>0</v>
      </c>
      <c r="Y127" s="51">
        <f t="shared" si="579"/>
        <v>0</v>
      </c>
      <c r="Z127" s="51">
        <f t="shared" si="579"/>
        <v>0</v>
      </c>
      <c r="AA127" s="51">
        <f t="shared" si="579"/>
        <v>0</v>
      </c>
      <c r="AB127" s="51">
        <f t="shared" si="579"/>
        <v>0</v>
      </c>
      <c r="AC127" s="51">
        <f t="shared" si="579"/>
        <v>0</v>
      </c>
      <c r="AD127" s="51">
        <f t="shared" si="579"/>
        <v>0</v>
      </c>
      <c r="AE127" s="51">
        <f t="shared" si="579"/>
        <v>0</v>
      </c>
      <c r="AF127" s="51">
        <f t="shared" si="579"/>
        <v>0</v>
      </c>
      <c r="AG127" s="51">
        <f t="shared" si="579"/>
        <v>0</v>
      </c>
      <c r="AH127" s="51">
        <f t="shared" si="579"/>
        <v>0</v>
      </c>
      <c r="AI127" s="51">
        <f t="shared" si="579"/>
        <v>0</v>
      </c>
      <c r="AJ127" s="58">
        <f t="shared" si="579"/>
        <v>0</v>
      </c>
      <c r="AK127" s="58">
        <f t="shared" si="579"/>
        <v>0</v>
      </c>
      <c r="AL127" s="58">
        <f t="shared" si="579"/>
        <v>0</v>
      </c>
      <c r="AM127" s="58">
        <f t="shared" si="579"/>
        <v>0</v>
      </c>
      <c r="AN127" s="58">
        <f t="shared" si="579"/>
        <v>0</v>
      </c>
      <c r="AO127" s="58">
        <f t="shared" si="579"/>
        <v>0</v>
      </c>
      <c r="AP127" s="58">
        <f t="shared" si="579"/>
        <v>0</v>
      </c>
      <c r="AQ127" s="58">
        <f t="shared" si="579"/>
        <v>0</v>
      </c>
      <c r="AR127" s="58">
        <f t="shared" si="579"/>
        <v>0</v>
      </c>
      <c r="AS127" s="58">
        <f t="shared" si="579"/>
        <v>0</v>
      </c>
      <c r="AT127" s="58">
        <f t="shared" si="579"/>
        <v>0</v>
      </c>
      <c r="AU127" s="58">
        <f t="shared" si="579"/>
        <v>0</v>
      </c>
      <c r="AV127" s="51">
        <f t="shared" si="579"/>
        <v>52778687</v>
      </c>
      <c r="AW127" s="51">
        <f t="shared" si="579"/>
        <v>36657455</v>
      </c>
      <c r="AX127" s="51">
        <f t="shared" si="579"/>
        <v>581180</v>
      </c>
      <c r="AY127" s="51">
        <f t="shared" si="579"/>
        <v>12586659</v>
      </c>
      <c r="AZ127" s="51">
        <f t="shared" si="579"/>
        <v>733151</v>
      </c>
      <c r="BA127" s="51">
        <f t="shared" si="579"/>
        <v>2220242</v>
      </c>
      <c r="BB127" s="58">
        <f t="shared" si="579"/>
        <v>76.050000000000011</v>
      </c>
      <c r="BC127" s="58">
        <f t="shared" si="579"/>
        <v>48.170000000000009</v>
      </c>
      <c r="BD127" s="58">
        <f t="shared" si="579"/>
        <v>27.880000000000003</v>
      </c>
      <c r="BE127" s="43">
        <f>AV127-H127</f>
        <v>0</v>
      </c>
    </row>
    <row r="128" spans="1:57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9">
        <v>97070513</v>
      </c>
      <c r="I128" s="9">
        <v>70453002</v>
      </c>
      <c r="J128" s="9">
        <v>165860</v>
      </c>
      <c r="K128" s="9">
        <v>23869175</v>
      </c>
      <c r="L128" s="9">
        <v>1409060</v>
      </c>
      <c r="M128" s="9">
        <v>1173416</v>
      </c>
      <c r="N128" s="47">
        <v>133.20999999999998</v>
      </c>
      <c r="O128" s="47">
        <v>100.88</v>
      </c>
      <c r="P128" s="47">
        <v>32.33</v>
      </c>
      <c r="Q128" s="9">
        <f t="shared" ref="Q128:Q129" si="580">Z128*-1</f>
        <v>-38740</v>
      </c>
      <c r="R128" s="29"/>
      <c r="S128" s="29"/>
      <c r="T128" s="29"/>
      <c r="U128" s="29">
        <v>-147275</v>
      </c>
      <c r="V128" s="29"/>
      <c r="W128" s="29"/>
      <c r="X128" s="9">
        <f t="shared" ref="X128:X129" si="581">SUM(Q128:W128)</f>
        <v>-186015</v>
      </c>
      <c r="Y128" s="9"/>
      <c r="Z128" s="9">
        <f>OON!DR128+OON!DS128</f>
        <v>38740</v>
      </c>
      <c r="AA128" s="9"/>
      <c r="AB128" s="9">
        <f t="shared" ref="AB128:AB129" si="582">SUM(Y128:AA128)</f>
        <v>38740</v>
      </c>
      <c r="AC128" s="9">
        <f t="shared" ref="AC128:AC129" si="583">X128+AB128</f>
        <v>-147275</v>
      </c>
      <c r="AD128" s="9">
        <f t="shared" ref="AD128:AD129" si="584">ROUND((X128+Y128+Z128)*33.8%,0)</f>
        <v>-49779</v>
      </c>
      <c r="AE128" s="9">
        <f t="shared" ref="AE128:AE129" si="585">ROUND(X128*2%,0)</f>
        <v>-3720</v>
      </c>
      <c r="AF128" s="29"/>
      <c r="AG128" s="29"/>
      <c r="AH128" s="29">
        <v>200000</v>
      </c>
      <c r="AI128" s="9">
        <f t="shared" ref="AI128:AI129" si="586">AF128+AG128+AH128</f>
        <v>200000</v>
      </c>
      <c r="AJ128" s="47">
        <f>OON!DV128</f>
        <v>-0.05</v>
      </c>
      <c r="AK128" s="47">
        <f>OON!DW128</f>
        <v>-0.04</v>
      </c>
      <c r="AL128" s="47"/>
      <c r="AM128" s="47"/>
      <c r="AN128" s="47"/>
      <c r="AO128" s="47"/>
      <c r="AP128" s="47"/>
      <c r="AQ128" s="47"/>
      <c r="AR128" s="47"/>
      <c r="AS128" s="47">
        <f t="shared" ref="AS128:AS129" si="587">AJ128+AL128+AM128+AP128+AR128+AN128</f>
        <v>-0.05</v>
      </c>
      <c r="AT128" s="47">
        <f t="shared" ref="AT128:AT129" si="588">AK128+AQ128+AO128</f>
        <v>-0.04</v>
      </c>
      <c r="AU128" s="47">
        <f t="shared" ref="AU128:AU129" si="589">AS128+AT128</f>
        <v>-0.09</v>
      </c>
      <c r="AV128" s="9">
        <f t="shared" ref="AV128:AV129" si="590">AW128+AX128+AY128+AZ128+BA128</f>
        <v>97069739</v>
      </c>
      <c r="AW128" s="9">
        <f t="shared" ref="AW128:AW129" si="591">I128+X128</f>
        <v>70266987</v>
      </c>
      <c r="AX128" s="9">
        <f t="shared" ref="AX128:AX129" si="592">J128+AB128</f>
        <v>204600</v>
      </c>
      <c r="AY128" s="9">
        <f t="shared" ref="AY128:AY129" si="593">K128+AD128</f>
        <v>23819396</v>
      </c>
      <c r="AZ128" s="9">
        <f t="shared" ref="AZ128:AZ129" si="594">L128+AE128</f>
        <v>1405340</v>
      </c>
      <c r="BA128" s="9">
        <f t="shared" ref="BA128:BA129" si="595">M128+AI128</f>
        <v>1373416</v>
      </c>
      <c r="BB128" s="47">
        <f t="shared" ref="BB128:BB129" si="596">BC128+BD128</f>
        <v>133.12</v>
      </c>
      <c r="BC128" s="47">
        <f t="shared" ref="BC128:BC129" si="597">O128+AS128</f>
        <v>100.83</v>
      </c>
      <c r="BD128" s="47">
        <f t="shared" ref="BD128:BD129" si="598">P128+AT128</f>
        <v>32.29</v>
      </c>
    </row>
    <row r="129" spans="1:57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47">
        <v>0</v>
      </c>
      <c r="O129" s="47">
        <v>0</v>
      </c>
      <c r="P129" s="47">
        <v>0</v>
      </c>
      <c r="Q129" s="9">
        <f t="shared" si="580"/>
        <v>0</v>
      </c>
      <c r="R129" s="50"/>
      <c r="S129" s="50"/>
      <c r="T129" s="50"/>
      <c r="U129" s="50"/>
      <c r="V129" s="50"/>
      <c r="W129" s="50"/>
      <c r="X129" s="9">
        <f t="shared" si="581"/>
        <v>0</v>
      </c>
      <c r="Y129" s="9"/>
      <c r="Z129" s="9">
        <f>OON!DR129+OON!DS129</f>
        <v>0</v>
      </c>
      <c r="AA129" s="9"/>
      <c r="AB129" s="9">
        <f t="shared" si="582"/>
        <v>0</v>
      </c>
      <c r="AC129" s="9">
        <f t="shared" si="583"/>
        <v>0</v>
      </c>
      <c r="AD129" s="9">
        <f t="shared" si="584"/>
        <v>0</v>
      </c>
      <c r="AE129" s="9">
        <f t="shared" si="585"/>
        <v>0</v>
      </c>
      <c r="AF129" s="50"/>
      <c r="AG129" s="50"/>
      <c r="AH129" s="50"/>
      <c r="AI129" s="9">
        <f t="shared" si="586"/>
        <v>0</v>
      </c>
      <c r="AJ129" s="47">
        <f>OON!DV129</f>
        <v>0</v>
      </c>
      <c r="AK129" s="47">
        <f>OON!DW129</f>
        <v>0</v>
      </c>
      <c r="AL129" s="47"/>
      <c r="AM129" s="47"/>
      <c r="AN129" s="47"/>
      <c r="AO129" s="47"/>
      <c r="AP129" s="47"/>
      <c r="AQ129" s="47"/>
      <c r="AR129" s="47"/>
      <c r="AS129" s="47">
        <f t="shared" si="587"/>
        <v>0</v>
      </c>
      <c r="AT129" s="47">
        <f t="shared" si="588"/>
        <v>0</v>
      </c>
      <c r="AU129" s="47">
        <f t="shared" si="589"/>
        <v>0</v>
      </c>
      <c r="AV129" s="9">
        <f t="shared" si="590"/>
        <v>0</v>
      </c>
      <c r="AW129" s="9">
        <f t="shared" si="591"/>
        <v>0</v>
      </c>
      <c r="AX129" s="9">
        <f t="shared" si="592"/>
        <v>0</v>
      </c>
      <c r="AY129" s="9">
        <f t="shared" si="593"/>
        <v>0</v>
      </c>
      <c r="AZ129" s="9">
        <f t="shared" si="594"/>
        <v>0</v>
      </c>
      <c r="BA129" s="9">
        <f t="shared" si="595"/>
        <v>0</v>
      </c>
      <c r="BB129" s="47">
        <f t="shared" si="596"/>
        <v>0</v>
      </c>
      <c r="BC129" s="47">
        <f t="shared" si="597"/>
        <v>0</v>
      </c>
      <c r="BD129" s="47">
        <f t="shared" si="598"/>
        <v>0</v>
      </c>
    </row>
    <row r="130" spans="1:57" x14ac:dyDescent="0.25">
      <c r="A130" s="30"/>
      <c r="B130" s="31"/>
      <c r="C130" s="32"/>
      <c r="D130" s="33" t="s">
        <v>175</v>
      </c>
      <c r="E130" s="35"/>
      <c r="F130" s="35"/>
      <c r="G130" s="35"/>
      <c r="H130" s="51">
        <v>97070513</v>
      </c>
      <c r="I130" s="51">
        <v>70453002</v>
      </c>
      <c r="J130" s="51">
        <v>165860</v>
      </c>
      <c r="K130" s="51">
        <v>23869175</v>
      </c>
      <c r="L130" s="51">
        <v>1409060</v>
      </c>
      <c r="M130" s="51">
        <v>1173416</v>
      </c>
      <c r="N130" s="58">
        <v>133.20999999999998</v>
      </c>
      <c r="O130" s="58">
        <v>100.88</v>
      </c>
      <c r="P130" s="58">
        <v>32.33</v>
      </c>
      <c r="Q130" s="51">
        <f t="shared" ref="Q130:BD130" si="599">SUM(Q128:Q129)</f>
        <v>-38740</v>
      </c>
      <c r="R130" s="51">
        <f t="shared" si="599"/>
        <v>0</v>
      </c>
      <c r="S130" s="51">
        <f t="shared" si="599"/>
        <v>0</v>
      </c>
      <c r="T130" s="51">
        <f t="shared" si="599"/>
        <v>0</v>
      </c>
      <c r="U130" s="51">
        <f t="shared" si="599"/>
        <v>-147275</v>
      </c>
      <c r="V130" s="51">
        <f t="shared" si="599"/>
        <v>0</v>
      </c>
      <c r="W130" s="51">
        <f t="shared" si="599"/>
        <v>0</v>
      </c>
      <c r="X130" s="51">
        <f t="shared" si="599"/>
        <v>-186015</v>
      </c>
      <c r="Y130" s="51">
        <f t="shared" si="599"/>
        <v>0</v>
      </c>
      <c r="Z130" s="51">
        <f t="shared" si="599"/>
        <v>38740</v>
      </c>
      <c r="AA130" s="51">
        <f t="shared" si="599"/>
        <v>0</v>
      </c>
      <c r="AB130" s="51">
        <f t="shared" si="599"/>
        <v>38740</v>
      </c>
      <c r="AC130" s="51">
        <f t="shared" si="599"/>
        <v>-147275</v>
      </c>
      <c r="AD130" s="51">
        <f t="shared" si="599"/>
        <v>-49779</v>
      </c>
      <c r="AE130" s="51">
        <f t="shared" si="599"/>
        <v>-3720</v>
      </c>
      <c r="AF130" s="51">
        <f t="shared" si="599"/>
        <v>0</v>
      </c>
      <c r="AG130" s="51">
        <f t="shared" si="599"/>
        <v>0</v>
      </c>
      <c r="AH130" s="51">
        <f t="shared" si="599"/>
        <v>200000</v>
      </c>
      <c r="AI130" s="51">
        <f t="shared" si="599"/>
        <v>200000</v>
      </c>
      <c r="AJ130" s="58">
        <f t="shared" si="599"/>
        <v>-0.05</v>
      </c>
      <c r="AK130" s="58">
        <f t="shared" si="599"/>
        <v>-0.04</v>
      </c>
      <c r="AL130" s="58">
        <f t="shared" si="599"/>
        <v>0</v>
      </c>
      <c r="AM130" s="58">
        <f t="shared" si="599"/>
        <v>0</v>
      </c>
      <c r="AN130" s="58">
        <f t="shared" si="599"/>
        <v>0</v>
      </c>
      <c r="AO130" s="58">
        <f t="shared" si="599"/>
        <v>0</v>
      </c>
      <c r="AP130" s="58">
        <f t="shared" si="599"/>
        <v>0</v>
      </c>
      <c r="AQ130" s="58">
        <f t="shared" si="599"/>
        <v>0</v>
      </c>
      <c r="AR130" s="58">
        <f t="shared" si="599"/>
        <v>0</v>
      </c>
      <c r="AS130" s="58">
        <f t="shared" si="599"/>
        <v>-0.05</v>
      </c>
      <c r="AT130" s="58">
        <f t="shared" si="599"/>
        <v>-0.04</v>
      </c>
      <c r="AU130" s="58">
        <f t="shared" si="599"/>
        <v>-0.09</v>
      </c>
      <c r="AV130" s="51">
        <f t="shared" si="599"/>
        <v>97069739</v>
      </c>
      <c r="AW130" s="51">
        <f t="shared" si="599"/>
        <v>70266987</v>
      </c>
      <c r="AX130" s="51">
        <f t="shared" si="599"/>
        <v>204600</v>
      </c>
      <c r="AY130" s="51">
        <f t="shared" si="599"/>
        <v>23819396</v>
      </c>
      <c r="AZ130" s="51">
        <f t="shared" si="599"/>
        <v>1405340</v>
      </c>
      <c r="BA130" s="51">
        <f t="shared" si="599"/>
        <v>1373416</v>
      </c>
      <c r="BB130" s="58">
        <f t="shared" si="599"/>
        <v>133.12</v>
      </c>
      <c r="BC130" s="58">
        <f t="shared" si="599"/>
        <v>100.83</v>
      </c>
      <c r="BD130" s="58">
        <f t="shared" si="599"/>
        <v>32.29</v>
      </c>
      <c r="BE130" s="43">
        <f>AV130-H130</f>
        <v>-774</v>
      </c>
    </row>
    <row r="131" spans="1:57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9">
        <v>41889161</v>
      </c>
      <c r="I131" s="9">
        <v>29345524</v>
      </c>
      <c r="J131" s="9">
        <v>1003400</v>
      </c>
      <c r="K131" s="9">
        <v>10257936</v>
      </c>
      <c r="L131" s="9">
        <v>586910</v>
      </c>
      <c r="M131" s="9">
        <v>695391</v>
      </c>
      <c r="N131" s="47">
        <v>53.08</v>
      </c>
      <c r="O131" s="47">
        <v>40.799999999999997</v>
      </c>
      <c r="P131" s="47">
        <v>12.28</v>
      </c>
      <c r="Q131" s="9">
        <f t="shared" ref="Q131:Q132" si="600">Z131*-1</f>
        <v>-33565</v>
      </c>
      <c r="R131" s="29"/>
      <c r="S131" s="29"/>
      <c r="T131" s="29"/>
      <c r="U131" s="29"/>
      <c r="V131" s="29"/>
      <c r="W131" s="29"/>
      <c r="X131" s="9">
        <f t="shared" ref="X131:X132" si="601">SUM(Q131:W131)</f>
        <v>-33565</v>
      </c>
      <c r="Y131" s="9"/>
      <c r="Z131" s="9">
        <f>OON!DR131+OON!DS131</f>
        <v>33565</v>
      </c>
      <c r="AA131" s="9"/>
      <c r="AB131" s="9">
        <f t="shared" ref="AB131:AB132" si="602">SUM(Y131:AA131)</f>
        <v>33565</v>
      </c>
      <c r="AC131" s="9">
        <f t="shared" ref="AC131:AC132" si="603">X131+AB131</f>
        <v>0</v>
      </c>
      <c r="AD131" s="9">
        <f t="shared" ref="AD131:AD132" si="604">ROUND((X131+Y131+Z131)*33.8%,0)</f>
        <v>0</v>
      </c>
      <c r="AE131" s="9">
        <f t="shared" ref="AE131:AE132" si="605">ROUND(X131*2%,0)</f>
        <v>-671</v>
      </c>
      <c r="AF131" s="29"/>
      <c r="AG131" s="29"/>
      <c r="AH131" s="29"/>
      <c r="AI131" s="9">
        <f t="shared" ref="AI131:AI132" si="606">AF131+AG131+AH131</f>
        <v>0</v>
      </c>
      <c r="AJ131" s="47">
        <f>OON!DV131</f>
        <v>0</v>
      </c>
      <c r="AK131" s="47">
        <f>OON!DW131</f>
        <v>-0.03</v>
      </c>
      <c r="AL131" s="47"/>
      <c r="AM131" s="47"/>
      <c r="AN131" s="47"/>
      <c r="AO131" s="47"/>
      <c r="AP131" s="47"/>
      <c r="AQ131" s="47"/>
      <c r="AR131" s="47"/>
      <c r="AS131" s="47">
        <f t="shared" ref="AS131:AS132" si="607">AJ131+AL131+AM131+AP131+AR131+AN131</f>
        <v>0</v>
      </c>
      <c r="AT131" s="47">
        <f t="shared" ref="AT131:AT132" si="608">AK131+AQ131+AO131</f>
        <v>-0.03</v>
      </c>
      <c r="AU131" s="47">
        <f t="shared" ref="AU131:AU132" si="609">AS131+AT131</f>
        <v>-0.03</v>
      </c>
      <c r="AV131" s="9">
        <f t="shared" ref="AV131:AV132" si="610">AW131+AX131+AY131+AZ131+BA131</f>
        <v>41888490</v>
      </c>
      <c r="AW131" s="9">
        <f t="shared" ref="AW131:AW132" si="611">I131+X131</f>
        <v>29311959</v>
      </c>
      <c r="AX131" s="9">
        <f t="shared" ref="AX131:AX132" si="612">J131+AB131</f>
        <v>1036965</v>
      </c>
      <c r="AY131" s="9">
        <f t="shared" ref="AY131:AY132" si="613">K131+AD131</f>
        <v>10257936</v>
      </c>
      <c r="AZ131" s="9">
        <f t="shared" ref="AZ131:AZ132" si="614">L131+AE131</f>
        <v>586239</v>
      </c>
      <c r="BA131" s="9">
        <f t="shared" ref="BA131:BA132" si="615">M131+AI131</f>
        <v>695391</v>
      </c>
      <c r="BB131" s="47">
        <f t="shared" ref="BB131:BB132" si="616">BC131+BD131</f>
        <v>53.05</v>
      </c>
      <c r="BC131" s="47">
        <f t="shared" ref="BC131:BC132" si="617">O131+AS131</f>
        <v>40.799999999999997</v>
      </c>
      <c r="BD131" s="47">
        <f t="shared" ref="BD131:BD132" si="618">P131+AT131</f>
        <v>12.25</v>
      </c>
    </row>
    <row r="132" spans="1:57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47">
        <v>0</v>
      </c>
      <c r="O132" s="47">
        <v>0</v>
      </c>
      <c r="P132" s="47">
        <v>0</v>
      </c>
      <c r="Q132" s="9">
        <f t="shared" si="600"/>
        <v>0</v>
      </c>
      <c r="R132" s="50"/>
      <c r="S132" s="50"/>
      <c r="T132" s="50"/>
      <c r="U132" s="50"/>
      <c r="V132" s="50"/>
      <c r="W132" s="50"/>
      <c r="X132" s="9">
        <f t="shared" si="601"/>
        <v>0</v>
      </c>
      <c r="Y132" s="9"/>
      <c r="Z132" s="9">
        <f>OON!DR132+OON!DS132</f>
        <v>0</v>
      </c>
      <c r="AA132" s="9"/>
      <c r="AB132" s="9">
        <f t="shared" si="602"/>
        <v>0</v>
      </c>
      <c r="AC132" s="9">
        <f t="shared" si="603"/>
        <v>0</v>
      </c>
      <c r="AD132" s="9">
        <f t="shared" si="604"/>
        <v>0</v>
      </c>
      <c r="AE132" s="9">
        <f t="shared" si="605"/>
        <v>0</v>
      </c>
      <c r="AF132" s="50"/>
      <c r="AG132" s="50"/>
      <c r="AH132" s="50"/>
      <c r="AI132" s="9">
        <f t="shared" si="606"/>
        <v>0</v>
      </c>
      <c r="AJ132" s="47">
        <f>OON!DV132</f>
        <v>0</v>
      </c>
      <c r="AK132" s="47">
        <f>OON!DW132</f>
        <v>0</v>
      </c>
      <c r="AL132" s="47"/>
      <c r="AM132" s="47"/>
      <c r="AN132" s="47"/>
      <c r="AO132" s="47"/>
      <c r="AP132" s="47"/>
      <c r="AQ132" s="47"/>
      <c r="AR132" s="47"/>
      <c r="AS132" s="47">
        <f t="shared" si="607"/>
        <v>0</v>
      </c>
      <c r="AT132" s="47">
        <f t="shared" si="608"/>
        <v>0</v>
      </c>
      <c r="AU132" s="47">
        <f t="shared" si="609"/>
        <v>0</v>
      </c>
      <c r="AV132" s="9">
        <f t="shared" si="610"/>
        <v>0</v>
      </c>
      <c r="AW132" s="9">
        <f t="shared" si="611"/>
        <v>0</v>
      </c>
      <c r="AX132" s="9">
        <f t="shared" si="612"/>
        <v>0</v>
      </c>
      <c r="AY132" s="9">
        <f t="shared" si="613"/>
        <v>0</v>
      </c>
      <c r="AZ132" s="9">
        <f t="shared" si="614"/>
        <v>0</v>
      </c>
      <c r="BA132" s="9">
        <f t="shared" si="615"/>
        <v>0</v>
      </c>
      <c r="BB132" s="47">
        <f t="shared" si="616"/>
        <v>0</v>
      </c>
      <c r="BC132" s="47">
        <f t="shared" si="617"/>
        <v>0</v>
      </c>
      <c r="BD132" s="47">
        <f t="shared" si="618"/>
        <v>0</v>
      </c>
    </row>
    <row r="133" spans="1:57" x14ac:dyDescent="0.25">
      <c r="A133" s="30"/>
      <c r="B133" s="31"/>
      <c r="C133" s="32"/>
      <c r="D133" s="33" t="s">
        <v>176</v>
      </c>
      <c r="E133" s="35"/>
      <c r="F133" s="35"/>
      <c r="G133" s="35"/>
      <c r="H133" s="51">
        <v>41889161</v>
      </c>
      <c r="I133" s="51">
        <v>29345524</v>
      </c>
      <c r="J133" s="51">
        <v>1003400</v>
      </c>
      <c r="K133" s="51">
        <v>10257936</v>
      </c>
      <c r="L133" s="51">
        <v>586910</v>
      </c>
      <c r="M133" s="51">
        <v>695391</v>
      </c>
      <c r="N133" s="58">
        <v>53.08</v>
      </c>
      <c r="O133" s="58">
        <v>40.799999999999997</v>
      </c>
      <c r="P133" s="58">
        <v>12.28</v>
      </c>
      <c r="Q133" s="51">
        <f t="shared" ref="Q133:BD133" si="619">SUM(Q131:Q132)</f>
        <v>-33565</v>
      </c>
      <c r="R133" s="51">
        <f t="shared" si="619"/>
        <v>0</v>
      </c>
      <c r="S133" s="51">
        <f t="shared" si="619"/>
        <v>0</v>
      </c>
      <c r="T133" s="51">
        <f t="shared" si="619"/>
        <v>0</v>
      </c>
      <c r="U133" s="51">
        <f t="shared" si="619"/>
        <v>0</v>
      </c>
      <c r="V133" s="51">
        <f t="shared" si="619"/>
        <v>0</v>
      </c>
      <c r="W133" s="51">
        <f t="shared" si="619"/>
        <v>0</v>
      </c>
      <c r="X133" s="51">
        <f t="shared" si="619"/>
        <v>-33565</v>
      </c>
      <c r="Y133" s="51">
        <f t="shared" si="619"/>
        <v>0</v>
      </c>
      <c r="Z133" s="51">
        <f t="shared" si="619"/>
        <v>33565</v>
      </c>
      <c r="AA133" s="51">
        <f t="shared" si="619"/>
        <v>0</v>
      </c>
      <c r="AB133" s="51">
        <f t="shared" si="619"/>
        <v>33565</v>
      </c>
      <c r="AC133" s="51">
        <f t="shared" si="619"/>
        <v>0</v>
      </c>
      <c r="AD133" s="51">
        <f t="shared" si="619"/>
        <v>0</v>
      </c>
      <c r="AE133" s="51">
        <f t="shared" si="619"/>
        <v>-671</v>
      </c>
      <c r="AF133" s="51">
        <f t="shared" si="619"/>
        <v>0</v>
      </c>
      <c r="AG133" s="51">
        <f t="shared" si="619"/>
        <v>0</v>
      </c>
      <c r="AH133" s="51">
        <f t="shared" si="619"/>
        <v>0</v>
      </c>
      <c r="AI133" s="51">
        <f t="shared" si="619"/>
        <v>0</v>
      </c>
      <c r="AJ133" s="58">
        <f t="shared" si="619"/>
        <v>0</v>
      </c>
      <c r="AK133" s="58">
        <f t="shared" si="619"/>
        <v>-0.03</v>
      </c>
      <c r="AL133" s="58">
        <f t="shared" si="619"/>
        <v>0</v>
      </c>
      <c r="AM133" s="58">
        <f t="shared" si="619"/>
        <v>0</v>
      </c>
      <c r="AN133" s="58">
        <f t="shared" si="619"/>
        <v>0</v>
      </c>
      <c r="AO133" s="58">
        <f t="shared" si="619"/>
        <v>0</v>
      </c>
      <c r="AP133" s="58">
        <f t="shared" si="619"/>
        <v>0</v>
      </c>
      <c r="AQ133" s="58">
        <f t="shared" si="619"/>
        <v>0</v>
      </c>
      <c r="AR133" s="58">
        <f t="shared" si="619"/>
        <v>0</v>
      </c>
      <c r="AS133" s="58">
        <f t="shared" si="619"/>
        <v>0</v>
      </c>
      <c r="AT133" s="58">
        <f t="shared" si="619"/>
        <v>-0.03</v>
      </c>
      <c r="AU133" s="58">
        <f t="shared" si="619"/>
        <v>-0.03</v>
      </c>
      <c r="AV133" s="51">
        <f t="shared" si="619"/>
        <v>41888490</v>
      </c>
      <c r="AW133" s="51">
        <f t="shared" si="619"/>
        <v>29311959</v>
      </c>
      <c r="AX133" s="51">
        <f t="shared" si="619"/>
        <v>1036965</v>
      </c>
      <c r="AY133" s="51">
        <f t="shared" si="619"/>
        <v>10257936</v>
      </c>
      <c r="AZ133" s="51">
        <f t="shared" si="619"/>
        <v>586239</v>
      </c>
      <c r="BA133" s="51">
        <f t="shared" si="619"/>
        <v>695391</v>
      </c>
      <c r="BB133" s="58">
        <f t="shared" si="619"/>
        <v>53.05</v>
      </c>
      <c r="BC133" s="58">
        <f t="shared" si="619"/>
        <v>40.799999999999997</v>
      </c>
      <c r="BD133" s="58">
        <f t="shared" si="619"/>
        <v>12.25</v>
      </c>
      <c r="BE133" s="43">
        <f>AV133-H133</f>
        <v>-671</v>
      </c>
    </row>
    <row r="134" spans="1:57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9">
        <v>28729396</v>
      </c>
      <c r="I134" s="9">
        <v>20311306</v>
      </c>
      <c r="J134" s="9">
        <v>623500</v>
      </c>
      <c r="K134" s="9">
        <v>7075963</v>
      </c>
      <c r="L134" s="9">
        <v>406227</v>
      </c>
      <c r="M134" s="9">
        <v>312400</v>
      </c>
      <c r="N134" s="47">
        <v>37</v>
      </c>
      <c r="O134" s="47">
        <v>29.470000000000002</v>
      </c>
      <c r="P134" s="47">
        <v>7.53</v>
      </c>
      <c r="Q134" s="9">
        <f t="shared" ref="Q134:Q136" si="620">Z134*-1</f>
        <v>0</v>
      </c>
      <c r="R134" s="29"/>
      <c r="S134" s="29"/>
      <c r="T134" s="29"/>
      <c r="U134" s="29"/>
      <c r="V134" s="29"/>
      <c r="W134" s="29"/>
      <c r="X134" s="9">
        <f t="shared" ref="X134:X136" si="621">SUM(Q134:W134)</f>
        <v>0</v>
      </c>
      <c r="Y134" s="9"/>
      <c r="Z134" s="9">
        <f>OON!DR134+OON!DS134</f>
        <v>0</v>
      </c>
      <c r="AA134" s="9"/>
      <c r="AB134" s="9">
        <f t="shared" ref="AB134:AB136" si="622">SUM(Y134:AA134)</f>
        <v>0</v>
      </c>
      <c r="AC134" s="9">
        <f t="shared" ref="AC134:AC136" si="623">X134+AB134</f>
        <v>0</v>
      </c>
      <c r="AD134" s="9">
        <f t="shared" ref="AD134:AD136" si="624">ROUND((X134+Y134+Z134)*33.8%,0)</f>
        <v>0</v>
      </c>
      <c r="AE134" s="9">
        <f t="shared" ref="AE134:AE136" si="625">ROUND(X134*2%,0)</f>
        <v>0</v>
      </c>
      <c r="AF134" s="29"/>
      <c r="AG134" s="29"/>
      <c r="AH134" s="29"/>
      <c r="AI134" s="9">
        <f t="shared" ref="AI134:AI136" si="626">AF134+AG134+AH134</f>
        <v>0</v>
      </c>
      <c r="AJ134" s="47">
        <f>OON!DV134</f>
        <v>0</v>
      </c>
      <c r="AK134" s="47">
        <f>OON!DW134</f>
        <v>0</v>
      </c>
      <c r="AL134" s="47"/>
      <c r="AM134" s="47"/>
      <c r="AN134" s="47"/>
      <c r="AO134" s="47"/>
      <c r="AP134" s="47"/>
      <c r="AQ134" s="47"/>
      <c r="AR134" s="47"/>
      <c r="AS134" s="47">
        <f t="shared" ref="AS134:AS136" si="627">AJ134+AL134+AM134+AP134+AR134+AN134</f>
        <v>0</v>
      </c>
      <c r="AT134" s="47">
        <f t="shared" ref="AT134:AT136" si="628">AK134+AQ134+AO134</f>
        <v>0</v>
      </c>
      <c r="AU134" s="47">
        <f t="shared" ref="AU134:AU136" si="629">AS134+AT134</f>
        <v>0</v>
      </c>
      <c r="AV134" s="9">
        <f t="shared" ref="AV134:AV136" si="630">AW134+AX134+AY134+AZ134+BA134</f>
        <v>28729396</v>
      </c>
      <c r="AW134" s="9">
        <f t="shared" ref="AW134:AW136" si="631">I134+X134</f>
        <v>20311306</v>
      </c>
      <c r="AX134" s="9">
        <f t="shared" ref="AX134:AX136" si="632">J134+AB134</f>
        <v>623500</v>
      </c>
      <c r="AY134" s="9">
        <f t="shared" ref="AY134:AY136" si="633">K134+AD134</f>
        <v>7075963</v>
      </c>
      <c r="AZ134" s="9">
        <f t="shared" ref="AZ134:AZ136" si="634">L134+AE134</f>
        <v>406227</v>
      </c>
      <c r="BA134" s="9">
        <f t="shared" ref="BA134:BA136" si="635">M134+AI134</f>
        <v>312400</v>
      </c>
      <c r="BB134" s="47">
        <f t="shared" ref="BB134:BB136" si="636">BC134+BD134</f>
        <v>37</v>
      </c>
      <c r="BC134" s="47">
        <f t="shared" ref="BC134:BC136" si="637">O134+AS134</f>
        <v>29.470000000000002</v>
      </c>
      <c r="BD134" s="47">
        <f t="shared" ref="BD134:BD136" si="638">P134+AT134</f>
        <v>7.53</v>
      </c>
    </row>
    <row r="135" spans="1:57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9">
        <v>94257</v>
      </c>
      <c r="I135" s="9">
        <v>69409</v>
      </c>
      <c r="J135" s="9">
        <v>0</v>
      </c>
      <c r="K135" s="9">
        <v>23460</v>
      </c>
      <c r="L135" s="9">
        <v>1388</v>
      </c>
      <c r="M135" s="9">
        <v>0</v>
      </c>
      <c r="N135" s="47">
        <v>0</v>
      </c>
      <c r="O135" s="47">
        <v>0</v>
      </c>
      <c r="P135" s="47">
        <v>0</v>
      </c>
      <c r="Q135" s="9">
        <f t="shared" si="620"/>
        <v>0</v>
      </c>
      <c r="R135" s="50"/>
      <c r="S135" s="50"/>
      <c r="T135" s="50"/>
      <c r="U135" s="50"/>
      <c r="V135" s="50"/>
      <c r="W135" s="50"/>
      <c r="X135" s="9">
        <f t="shared" si="621"/>
        <v>0</v>
      </c>
      <c r="Y135" s="9"/>
      <c r="Z135" s="9">
        <f>OON!DR135+OON!DS135</f>
        <v>0</v>
      </c>
      <c r="AA135" s="9"/>
      <c r="AB135" s="9">
        <f t="shared" si="622"/>
        <v>0</v>
      </c>
      <c r="AC135" s="9">
        <f t="shared" si="623"/>
        <v>0</v>
      </c>
      <c r="AD135" s="9">
        <f t="shared" si="624"/>
        <v>0</v>
      </c>
      <c r="AE135" s="9">
        <f t="shared" si="625"/>
        <v>0</v>
      </c>
      <c r="AF135" s="50"/>
      <c r="AG135" s="50"/>
      <c r="AH135" s="50"/>
      <c r="AI135" s="9">
        <f t="shared" si="626"/>
        <v>0</v>
      </c>
      <c r="AJ135" s="47">
        <f>OON!DV135</f>
        <v>0</v>
      </c>
      <c r="AK135" s="47">
        <f>OON!DW135</f>
        <v>0</v>
      </c>
      <c r="AL135" s="47"/>
      <c r="AM135" s="47"/>
      <c r="AN135" s="47"/>
      <c r="AO135" s="47"/>
      <c r="AP135" s="47"/>
      <c r="AQ135" s="47"/>
      <c r="AR135" s="47"/>
      <c r="AS135" s="47">
        <f t="shared" si="627"/>
        <v>0</v>
      </c>
      <c r="AT135" s="47">
        <f t="shared" si="628"/>
        <v>0</v>
      </c>
      <c r="AU135" s="47">
        <f t="shared" si="629"/>
        <v>0</v>
      </c>
      <c r="AV135" s="9">
        <f t="shared" si="630"/>
        <v>94257</v>
      </c>
      <c r="AW135" s="9">
        <f t="shared" si="631"/>
        <v>69409</v>
      </c>
      <c r="AX135" s="9">
        <f t="shared" si="632"/>
        <v>0</v>
      </c>
      <c r="AY135" s="9">
        <f t="shared" si="633"/>
        <v>23460</v>
      </c>
      <c r="AZ135" s="9">
        <f t="shared" si="634"/>
        <v>1388</v>
      </c>
      <c r="BA135" s="9">
        <f t="shared" si="635"/>
        <v>0</v>
      </c>
      <c r="BB135" s="47">
        <f t="shared" si="636"/>
        <v>0</v>
      </c>
      <c r="BC135" s="47">
        <f t="shared" si="637"/>
        <v>0</v>
      </c>
      <c r="BD135" s="47">
        <f t="shared" si="638"/>
        <v>0</v>
      </c>
    </row>
    <row r="136" spans="1:57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9">
        <v>6646923</v>
      </c>
      <c r="I136" s="9">
        <v>4839935</v>
      </c>
      <c r="J136" s="9">
        <v>20000</v>
      </c>
      <c r="K136" s="9">
        <v>1642658</v>
      </c>
      <c r="L136" s="9">
        <v>96799</v>
      </c>
      <c r="M136" s="9">
        <v>47531</v>
      </c>
      <c r="N136" s="47">
        <v>11.34</v>
      </c>
      <c r="O136" s="47">
        <v>7.2799999999999994</v>
      </c>
      <c r="P136" s="47">
        <v>4.0599999999999996</v>
      </c>
      <c r="Q136" s="9">
        <f t="shared" si="620"/>
        <v>0</v>
      </c>
      <c r="R136" s="50"/>
      <c r="S136" s="50"/>
      <c r="T136" s="50"/>
      <c r="U136" s="50"/>
      <c r="V136" s="50"/>
      <c r="W136" s="50"/>
      <c r="X136" s="9">
        <f t="shared" si="621"/>
        <v>0</v>
      </c>
      <c r="Y136" s="9"/>
      <c r="Z136" s="9">
        <f>OON!DR136+OON!DS136</f>
        <v>0</v>
      </c>
      <c r="AA136" s="9"/>
      <c r="AB136" s="9">
        <f t="shared" si="622"/>
        <v>0</v>
      </c>
      <c r="AC136" s="9">
        <f t="shared" si="623"/>
        <v>0</v>
      </c>
      <c r="AD136" s="9">
        <f t="shared" si="624"/>
        <v>0</v>
      </c>
      <c r="AE136" s="9">
        <f t="shared" si="625"/>
        <v>0</v>
      </c>
      <c r="AF136" s="50"/>
      <c r="AG136" s="50"/>
      <c r="AH136" s="50"/>
      <c r="AI136" s="9">
        <f t="shared" si="626"/>
        <v>0</v>
      </c>
      <c r="AJ136" s="47">
        <f>OON!DV136</f>
        <v>0</v>
      </c>
      <c r="AK136" s="47">
        <f>OON!DW136</f>
        <v>0</v>
      </c>
      <c r="AL136" s="47"/>
      <c r="AM136" s="47"/>
      <c r="AN136" s="47"/>
      <c r="AO136" s="47"/>
      <c r="AP136" s="47"/>
      <c r="AQ136" s="47"/>
      <c r="AR136" s="47"/>
      <c r="AS136" s="47">
        <f t="shared" si="627"/>
        <v>0</v>
      </c>
      <c r="AT136" s="47">
        <f t="shared" si="628"/>
        <v>0</v>
      </c>
      <c r="AU136" s="47">
        <f t="shared" si="629"/>
        <v>0</v>
      </c>
      <c r="AV136" s="9">
        <f t="shared" si="630"/>
        <v>6646923</v>
      </c>
      <c r="AW136" s="9">
        <f t="shared" si="631"/>
        <v>4839935</v>
      </c>
      <c r="AX136" s="9">
        <f t="shared" si="632"/>
        <v>20000</v>
      </c>
      <c r="AY136" s="9">
        <f t="shared" si="633"/>
        <v>1642658</v>
      </c>
      <c r="AZ136" s="9">
        <f t="shared" si="634"/>
        <v>96799</v>
      </c>
      <c r="BA136" s="9">
        <f t="shared" si="635"/>
        <v>47531</v>
      </c>
      <c r="BB136" s="47">
        <f t="shared" si="636"/>
        <v>11.34</v>
      </c>
      <c r="BC136" s="47">
        <f t="shared" si="637"/>
        <v>7.2799999999999994</v>
      </c>
      <c r="BD136" s="47">
        <f t="shared" si="638"/>
        <v>4.0599999999999996</v>
      </c>
    </row>
    <row r="137" spans="1:57" x14ac:dyDescent="0.25">
      <c r="A137" s="30"/>
      <c r="B137" s="31"/>
      <c r="C137" s="32"/>
      <c r="D137" s="33" t="s">
        <v>177</v>
      </c>
      <c r="E137" s="31"/>
      <c r="F137" s="31"/>
      <c r="G137" s="32"/>
      <c r="H137" s="51">
        <v>35470576</v>
      </c>
      <c r="I137" s="51">
        <v>25220650</v>
      </c>
      <c r="J137" s="51">
        <v>643500</v>
      </c>
      <c r="K137" s="51">
        <v>8742081</v>
      </c>
      <c r="L137" s="51">
        <v>504414</v>
      </c>
      <c r="M137" s="51">
        <v>359931</v>
      </c>
      <c r="N137" s="58">
        <v>48.34</v>
      </c>
      <c r="O137" s="58">
        <v>36.75</v>
      </c>
      <c r="P137" s="58">
        <v>11.59</v>
      </c>
      <c r="Q137" s="51">
        <f t="shared" ref="Q137:BD137" si="639">SUM(Q134:Q136)</f>
        <v>0</v>
      </c>
      <c r="R137" s="51">
        <f t="shared" si="639"/>
        <v>0</v>
      </c>
      <c r="S137" s="51">
        <f t="shared" si="639"/>
        <v>0</v>
      </c>
      <c r="T137" s="51">
        <f t="shared" si="639"/>
        <v>0</v>
      </c>
      <c r="U137" s="51">
        <f t="shared" si="639"/>
        <v>0</v>
      </c>
      <c r="V137" s="51">
        <f t="shared" si="639"/>
        <v>0</v>
      </c>
      <c r="W137" s="51">
        <f t="shared" si="639"/>
        <v>0</v>
      </c>
      <c r="X137" s="51">
        <f t="shared" si="639"/>
        <v>0</v>
      </c>
      <c r="Y137" s="51">
        <f t="shared" si="639"/>
        <v>0</v>
      </c>
      <c r="Z137" s="51">
        <f t="shared" si="639"/>
        <v>0</v>
      </c>
      <c r="AA137" s="51">
        <f t="shared" si="639"/>
        <v>0</v>
      </c>
      <c r="AB137" s="51">
        <f t="shared" si="639"/>
        <v>0</v>
      </c>
      <c r="AC137" s="51">
        <f t="shared" si="639"/>
        <v>0</v>
      </c>
      <c r="AD137" s="51">
        <f t="shared" si="639"/>
        <v>0</v>
      </c>
      <c r="AE137" s="51">
        <f t="shared" si="639"/>
        <v>0</v>
      </c>
      <c r="AF137" s="51">
        <f t="shared" si="639"/>
        <v>0</v>
      </c>
      <c r="AG137" s="51">
        <f t="shared" si="639"/>
        <v>0</v>
      </c>
      <c r="AH137" s="51">
        <f t="shared" si="639"/>
        <v>0</v>
      </c>
      <c r="AI137" s="51">
        <f t="shared" si="639"/>
        <v>0</v>
      </c>
      <c r="AJ137" s="58">
        <f t="shared" si="639"/>
        <v>0</v>
      </c>
      <c r="AK137" s="58">
        <f t="shared" si="639"/>
        <v>0</v>
      </c>
      <c r="AL137" s="58">
        <f t="shared" si="639"/>
        <v>0</v>
      </c>
      <c r="AM137" s="58">
        <f t="shared" si="639"/>
        <v>0</v>
      </c>
      <c r="AN137" s="58">
        <f t="shared" si="639"/>
        <v>0</v>
      </c>
      <c r="AO137" s="58">
        <f t="shared" si="639"/>
        <v>0</v>
      </c>
      <c r="AP137" s="58">
        <f t="shared" si="639"/>
        <v>0</v>
      </c>
      <c r="AQ137" s="58">
        <f t="shared" si="639"/>
        <v>0</v>
      </c>
      <c r="AR137" s="58">
        <f t="shared" si="639"/>
        <v>0</v>
      </c>
      <c r="AS137" s="58">
        <f t="shared" si="639"/>
        <v>0</v>
      </c>
      <c r="AT137" s="58">
        <f t="shared" si="639"/>
        <v>0</v>
      </c>
      <c r="AU137" s="58">
        <f t="shared" si="639"/>
        <v>0</v>
      </c>
      <c r="AV137" s="51">
        <f t="shared" si="639"/>
        <v>35470576</v>
      </c>
      <c r="AW137" s="51">
        <f t="shared" si="639"/>
        <v>25220650</v>
      </c>
      <c r="AX137" s="51">
        <f t="shared" si="639"/>
        <v>643500</v>
      </c>
      <c r="AY137" s="51">
        <f t="shared" si="639"/>
        <v>8742081</v>
      </c>
      <c r="AZ137" s="51">
        <f t="shared" si="639"/>
        <v>504414</v>
      </c>
      <c r="BA137" s="51">
        <f t="shared" si="639"/>
        <v>359931</v>
      </c>
      <c r="BB137" s="58">
        <f t="shared" si="639"/>
        <v>48.34</v>
      </c>
      <c r="BC137" s="58">
        <f t="shared" si="639"/>
        <v>36.75</v>
      </c>
      <c r="BD137" s="58">
        <f t="shared" si="639"/>
        <v>11.59</v>
      </c>
      <c r="BE137" s="43">
        <f>AV137-H137</f>
        <v>0</v>
      </c>
    </row>
    <row r="138" spans="1:57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9">
        <v>59085117</v>
      </c>
      <c r="I138" s="9">
        <v>42944210</v>
      </c>
      <c r="J138" s="9">
        <v>160000</v>
      </c>
      <c r="K138" s="9">
        <v>14569223</v>
      </c>
      <c r="L138" s="9">
        <v>858884</v>
      </c>
      <c r="M138" s="9">
        <v>552800</v>
      </c>
      <c r="N138" s="47">
        <v>78.569999999999993</v>
      </c>
      <c r="O138" s="47">
        <v>54.04</v>
      </c>
      <c r="P138" s="47">
        <v>24.529999999999998</v>
      </c>
      <c r="Q138" s="9">
        <f t="shared" ref="Q138:Q139" si="640">Z138*-1</f>
        <v>0</v>
      </c>
      <c r="R138" s="29"/>
      <c r="S138" s="29"/>
      <c r="T138" s="29"/>
      <c r="U138" s="29"/>
      <c r="V138" s="29"/>
      <c r="W138" s="29"/>
      <c r="X138" s="9">
        <f t="shared" ref="X138:X139" si="641">SUM(Q138:W138)</f>
        <v>0</v>
      </c>
      <c r="Y138" s="9"/>
      <c r="Z138" s="9">
        <f>OON!DR138+OON!DS138</f>
        <v>0</v>
      </c>
      <c r="AA138" s="9"/>
      <c r="AB138" s="9">
        <f t="shared" ref="AB138:AB139" si="642">SUM(Y138:AA138)</f>
        <v>0</v>
      </c>
      <c r="AC138" s="9">
        <f t="shared" ref="AC138:AC139" si="643">X138+AB138</f>
        <v>0</v>
      </c>
      <c r="AD138" s="9">
        <f t="shared" ref="AD138:AD139" si="644">ROUND((X138+Y138+Z138)*33.8%,0)</f>
        <v>0</v>
      </c>
      <c r="AE138" s="9">
        <f t="shared" ref="AE138:AE139" si="645">ROUND(X138*2%,0)</f>
        <v>0</v>
      </c>
      <c r="AF138" s="29"/>
      <c r="AG138" s="29"/>
      <c r="AH138" s="29"/>
      <c r="AI138" s="9">
        <f t="shared" ref="AI138:AI139" si="646">AF138+AG138+AH138</f>
        <v>0</v>
      </c>
      <c r="AJ138" s="47">
        <f>OON!DV138</f>
        <v>0</v>
      </c>
      <c r="AK138" s="47">
        <f>OON!DW138</f>
        <v>0</v>
      </c>
      <c r="AL138" s="47"/>
      <c r="AM138" s="47"/>
      <c r="AN138" s="47"/>
      <c r="AO138" s="47"/>
      <c r="AP138" s="47"/>
      <c r="AQ138" s="47"/>
      <c r="AR138" s="47"/>
      <c r="AS138" s="47">
        <f t="shared" ref="AS138:AS139" si="647">AJ138+AL138+AM138+AP138+AR138+AN138</f>
        <v>0</v>
      </c>
      <c r="AT138" s="47">
        <f t="shared" ref="AT138:AT139" si="648">AK138+AQ138+AO138</f>
        <v>0</v>
      </c>
      <c r="AU138" s="47">
        <f t="shared" ref="AU138:AU139" si="649">AS138+AT138</f>
        <v>0</v>
      </c>
      <c r="AV138" s="9">
        <f t="shared" ref="AV138:AV139" si="650">AW138+AX138+AY138+AZ138+BA138</f>
        <v>59085117</v>
      </c>
      <c r="AW138" s="9">
        <f t="shared" ref="AW138:AW139" si="651">I138+X138</f>
        <v>42944210</v>
      </c>
      <c r="AX138" s="9">
        <f t="shared" ref="AX138:AX139" si="652">J138+AB138</f>
        <v>160000</v>
      </c>
      <c r="AY138" s="9">
        <f t="shared" ref="AY138:AY139" si="653">K138+AD138</f>
        <v>14569223</v>
      </c>
      <c r="AZ138" s="9">
        <f t="shared" ref="AZ138:AZ139" si="654">L138+AE138</f>
        <v>858884</v>
      </c>
      <c r="BA138" s="9">
        <f t="shared" ref="BA138:BA139" si="655">M138+AI138</f>
        <v>552800</v>
      </c>
      <c r="BB138" s="47">
        <f t="shared" ref="BB138:BB139" si="656">BC138+BD138</f>
        <v>78.569999999999993</v>
      </c>
      <c r="BC138" s="47">
        <f t="shared" ref="BC138:BC139" si="657">O138+AS138</f>
        <v>54.04</v>
      </c>
      <c r="BD138" s="47">
        <f t="shared" ref="BD138:BD139" si="658">P138+AT138</f>
        <v>24.529999999999998</v>
      </c>
    </row>
    <row r="139" spans="1:57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47">
        <v>0</v>
      </c>
      <c r="O139" s="47">
        <v>0</v>
      </c>
      <c r="P139" s="47">
        <v>0</v>
      </c>
      <c r="Q139" s="9">
        <f t="shared" si="640"/>
        <v>0</v>
      </c>
      <c r="R139" s="50"/>
      <c r="S139" s="50"/>
      <c r="T139" s="50"/>
      <c r="U139" s="50"/>
      <c r="V139" s="50"/>
      <c r="W139" s="50"/>
      <c r="X139" s="9">
        <f t="shared" si="641"/>
        <v>0</v>
      </c>
      <c r="Y139" s="9"/>
      <c r="Z139" s="9">
        <f>OON!DR139+OON!DS139</f>
        <v>0</v>
      </c>
      <c r="AA139" s="9"/>
      <c r="AB139" s="9">
        <f t="shared" si="642"/>
        <v>0</v>
      </c>
      <c r="AC139" s="9">
        <f t="shared" si="643"/>
        <v>0</v>
      </c>
      <c r="AD139" s="9">
        <f t="shared" si="644"/>
        <v>0</v>
      </c>
      <c r="AE139" s="9">
        <f t="shared" si="645"/>
        <v>0</v>
      </c>
      <c r="AF139" s="50"/>
      <c r="AG139" s="50"/>
      <c r="AH139" s="50"/>
      <c r="AI139" s="9">
        <f t="shared" si="646"/>
        <v>0</v>
      </c>
      <c r="AJ139" s="47">
        <f>OON!DV139</f>
        <v>0</v>
      </c>
      <c r="AK139" s="47">
        <f>OON!DW139</f>
        <v>0</v>
      </c>
      <c r="AL139" s="47"/>
      <c r="AM139" s="47"/>
      <c r="AN139" s="47"/>
      <c r="AO139" s="47"/>
      <c r="AP139" s="47"/>
      <c r="AQ139" s="47"/>
      <c r="AR139" s="47"/>
      <c r="AS139" s="47">
        <f t="shared" si="647"/>
        <v>0</v>
      </c>
      <c r="AT139" s="47">
        <f t="shared" si="648"/>
        <v>0</v>
      </c>
      <c r="AU139" s="47">
        <f t="shared" si="649"/>
        <v>0</v>
      </c>
      <c r="AV139" s="9">
        <f t="shared" si="650"/>
        <v>0</v>
      </c>
      <c r="AW139" s="9">
        <f t="shared" si="651"/>
        <v>0</v>
      </c>
      <c r="AX139" s="9">
        <f t="shared" si="652"/>
        <v>0</v>
      </c>
      <c r="AY139" s="9">
        <f t="shared" si="653"/>
        <v>0</v>
      </c>
      <c r="AZ139" s="9">
        <f t="shared" si="654"/>
        <v>0</v>
      </c>
      <c r="BA139" s="9">
        <f t="shared" si="655"/>
        <v>0</v>
      </c>
      <c r="BB139" s="47">
        <f t="shared" si="656"/>
        <v>0</v>
      </c>
      <c r="BC139" s="47">
        <f t="shared" si="657"/>
        <v>0</v>
      </c>
      <c r="BD139" s="47">
        <f t="shared" si="658"/>
        <v>0</v>
      </c>
    </row>
    <row r="140" spans="1:57" x14ac:dyDescent="0.25">
      <c r="A140" s="30"/>
      <c r="B140" s="31"/>
      <c r="C140" s="32"/>
      <c r="D140" s="33" t="s">
        <v>178</v>
      </c>
      <c r="E140" s="35"/>
      <c r="F140" s="35"/>
      <c r="G140" s="35"/>
      <c r="H140" s="51">
        <v>59085117</v>
      </c>
      <c r="I140" s="51">
        <v>42944210</v>
      </c>
      <c r="J140" s="51">
        <v>160000</v>
      </c>
      <c r="K140" s="51">
        <v>14569223</v>
      </c>
      <c r="L140" s="51">
        <v>858884</v>
      </c>
      <c r="M140" s="51">
        <v>552800</v>
      </c>
      <c r="N140" s="58">
        <v>78.569999999999993</v>
      </c>
      <c r="O140" s="58">
        <v>54.04</v>
      </c>
      <c r="P140" s="58">
        <v>24.529999999999998</v>
      </c>
      <c r="Q140" s="51">
        <f t="shared" ref="Q140:BD140" si="659">SUM(Q138:Q139)</f>
        <v>0</v>
      </c>
      <c r="R140" s="51">
        <f t="shared" si="659"/>
        <v>0</v>
      </c>
      <c r="S140" s="51">
        <f t="shared" si="659"/>
        <v>0</v>
      </c>
      <c r="T140" s="51">
        <f t="shared" si="659"/>
        <v>0</v>
      </c>
      <c r="U140" s="51">
        <f t="shared" si="659"/>
        <v>0</v>
      </c>
      <c r="V140" s="51">
        <f t="shared" si="659"/>
        <v>0</v>
      </c>
      <c r="W140" s="51">
        <f t="shared" si="659"/>
        <v>0</v>
      </c>
      <c r="X140" s="51">
        <f t="shared" si="659"/>
        <v>0</v>
      </c>
      <c r="Y140" s="51">
        <f t="shared" si="659"/>
        <v>0</v>
      </c>
      <c r="Z140" s="51">
        <f t="shared" si="659"/>
        <v>0</v>
      </c>
      <c r="AA140" s="51">
        <f t="shared" si="659"/>
        <v>0</v>
      </c>
      <c r="AB140" s="51">
        <f t="shared" si="659"/>
        <v>0</v>
      </c>
      <c r="AC140" s="51">
        <f t="shared" si="659"/>
        <v>0</v>
      </c>
      <c r="AD140" s="51">
        <f t="shared" si="659"/>
        <v>0</v>
      </c>
      <c r="AE140" s="51">
        <f t="shared" si="659"/>
        <v>0</v>
      </c>
      <c r="AF140" s="51">
        <f t="shared" si="659"/>
        <v>0</v>
      </c>
      <c r="AG140" s="51">
        <f t="shared" si="659"/>
        <v>0</v>
      </c>
      <c r="AH140" s="51">
        <f t="shared" si="659"/>
        <v>0</v>
      </c>
      <c r="AI140" s="51">
        <f t="shared" si="659"/>
        <v>0</v>
      </c>
      <c r="AJ140" s="58">
        <f t="shared" si="659"/>
        <v>0</v>
      </c>
      <c r="AK140" s="58">
        <f t="shared" si="659"/>
        <v>0</v>
      </c>
      <c r="AL140" s="58">
        <f t="shared" si="659"/>
        <v>0</v>
      </c>
      <c r="AM140" s="58">
        <f t="shared" si="659"/>
        <v>0</v>
      </c>
      <c r="AN140" s="58">
        <f t="shared" si="659"/>
        <v>0</v>
      </c>
      <c r="AO140" s="58">
        <f t="shared" si="659"/>
        <v>0</v>
      </c>
      <c r="AP140" s="58">
        <f t="shared" si="659"/>
        <v>0</v>
      </c>
      <c r="AQ140" s="58">
        <f t="shared" si="659"/>
        <v>0</v>
      </c>
      <c r="AR140" s="58">
        <f t="shared" si="659"/>
        <v>0</v>
      </c>
      <c r="AS140" s="58">
        <f t="shared" si="659"/>
        <v>0</v>
      </c>
      <c r="AT140" s="58">
        <f t="shared" si="659"/>
        <v>0</v>
      </c>
      <c r="AU140" s="58">
        <f t="shared" si="659"/>
        <v>0</v>
      </c>
      <c r="AV140" s="51">
        <f t="shared" si="659"/>
        <v>59085117</v>
      </c>
      <c r="AW140" s="51">
        <f t="shared" si="659"/>
        <v>42944210</v>
      </c>
      <c r="AX140" s="51">
        <f t="shared" si="659"/>
        <v>160000</v>
      </c>
      <c r="AY140" s="51">
        <f t="shared" si="659"/>
        <v>14569223</v>
      </c>
      <c r="AZ140" s="51">
        <f t="shared" si="659"/>
        <v>858884</v>
      </c>
      <c r="BA140" s="51">
        <f t="shared" si="659"/>
        <v>552800</v>
      </c>
      <c r="BB140" s="58">
        <f t="shared" si="659"/>
        <v>78.569999999999993</v>
      </c>
      <c r="BC140" s="58">
        <f t="shared" si="659"/>
        <v>54.04</v>
      </c>
      <c r="BD140" s="58">
        <f t="shared" si="659"/>
        <v>24.529999999999998</v>
      </c>
      <c r="BE140" s="43">
        <f>AV140-H140</f>
        <v>0</v>
      </c>
    </row>
    <row r="141" spans="1:57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9">
        <v>27181441</v>
      </c>
      <c r="I141" s="9">
        <v>19563292</v>
      </c>
      <c r="J141" s="9">
        <v>305000</v>
      </c>
      <c r="K141" s="9">
        <v>6715483</v>
      </c>
      <c r="L141" s="9">
        <v>391266</v>
      </c>
      <c r="M141" s="9">
        <v>206400</v>
      </c>
      <c r="N141" s="47">
        <v>38.18</v>
      </c>
      <c r="O141" s="47">
        <v>29.41</v>
      </c>
      <c r="P141" s="47">
        <v>8.7700000000000014</v>
      </c>
      <c r="Q141" s="9">
        <f t="shared" ref="Q141:Q145" si="660">Z141*-1</f>
        <v>0</v>
      </c>
      <c r="R141" s="29"/>
      <c r="S141" s="29"/>
      <c r="T141" s="29"/>
      <c r="U141" s="29"/>
      <c r="V141" s="29"/>
      <c r="W141" s="29"/>
      <c r="X141" s="9">
        <f t="shared" ref="X141:X145" si="661">SUM(Q141:W141)</f>
        <v>0</v>
      </c>
      <c r="Y141" s="9"/>
      <c r="Z141" s="9">
        <f>OON!DR141+OON!DS141</f>
        <v>0</v>
      </c>
      <c r="AA141" s="9"/>
      <c r="AB141" s="9">
        <f t="shared" ref="AB141:AB145" si="662">SUM(Y141:AA141)</f>
        <v>0</v>
      </c>
      <c r="AC141" s="9">
        <f t="shared" ref="AC141:AC145" si="663">X141+AB141</f>
        <v>0</v>
      </c>
      <c r="AD141" s="9">
        <f t="shared" ref="AD141:AD145" si="664">ROUND((X141+Y141+Z141)*33.8%,0)</f>
        <v>0</v>
      </c>
      <c r="AE141" s="9">
        <f t="shared" ref="AE141:AE145" si="665">ROUND(X141*2%,0)</f>
        <v>0</v>
      </c>
      <c r="AF141" s="29"/>
      <c r="AG141" s="29"/>
      <c r="AH141" s="29"/>
      <c r="AI141" s="9">
        <f t="shared" ref="AI141:AI145" si="666">AF141+AG141+AH141</f>
        <v>0</v>
      </c>
      <c r="AJ141" s="47">
        <f>OON!DV141</f>
        <v>0</v>
      </c>
      <c r="AK141" s="47">
        <f>OON!DW141</f>
        <v>0</v>
      </c>
      <c r="AL141" s="47"/>
      <c r="AM141" s="47"/>
      <c r="AN141" s="47"/>
      <c r="AO141" s="47"/>
      <c r="AP141" s="47"/>
      <c r="AQ141" s="47"/>
      <c r="AR141" s="47"/>
      <c r="AS141" s="47">
        <f t="shared" ref="AS141:AS145" si="667">AJ141+AL141+AM141+AP141+AR141+AN141</f>
        <v>0</v>
      </c>
      <c r="AT141" s="47">
        <f t="shared" ref="AT141:AT145" si="668">AK141+AQ141+AO141</f>
        <v>0</v>
      </c>
      <c r="AU141" s="47">
        <f t="shared" ref="AU141:AU145" si="669">AS141+AT141</f>
        <v>0</v>
      </c>
      <c r="AV141" s="9">
        <f t="shared" ref="AV141:AV145" si="670">AW141+AX141+AY141+AZ141+BA141</f>
        <v>27181441</v>
      </c>
      <c r="AW141" s="9">
        <f t="shared" ref="AW141:AW145" si="671">I141+X141</f>
        <v>19563292</v>
      </c>
      <c r="AX141" s="9">
        <f t="shared" ref="AX141:AX145" si="672">J141+AB141</f>
        <v>305000</v>
      </c>
      <c r="AY141" s="9">
        <f t="shared" ref="AY141:AY145" si="673">K141+AD141</f>
        <v>6715483</v>
      </c>
      <c r="AZ141" s="9">
        <f t="shared" ref="AZ141:AZ145" si="674">L141+AE141</f>
        <v>391266</v>
      </c>
      <c r="BA141" s="9">
        <f t="shared" ref="BA141:BA145" si="675">M141+AI141</f>
        <v>206400</v>
      </c>
      <c r="BB141" s="47">
        <f t="shared" ref="BB141:BB145" si="676">BC141+BD141</f>
        <v>38.18</v>
      </c>
      <c r="BC141" s="47">
        <f t="shared" ref="BC141:BC145" si="677">O141+AS141</f>
        <v>29.41</v>
      </c>
      <c r="BD141" s="47">
        <f t="shared" ref="BD141:BD145" si="678">P141+AT141</f>
        <v>8.7700000000000014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47">
        <v>0</v>
      </c>
      <c r="O142" s="47">
        <v>0</v>
      </c>
      <c r="P142" s="47">
        <v>0</v>
      </c>
      <c r="Q142" s="9">
        <f t="shared" si="660"/>
        <v>0</v>
      </c>
      <c r="R142" s="50"/>
      <c r="S142" s="50"/>
      <c r="T142" s="50"/>
      <c r="U142" s="50"/>
      <c r="V142" s="50"/>
      <c r="W142" s="50"/>
      <c r="X142" s="9">
        <f t="shared" si="661"/>
        <v>0</v>
      </c>
      <c r="Y142" s="9"/>
      <c r="Z142" s="9">
        <f>OON!DR142+OON!DS142</f>
        <v>0</v>
      </c>
      <c r="AA142" s="9"/>
      <c r="AB142" s="9">
        <f t="shared" si="662"/>
        <v>0</v>
      </c>
      <c r="AC142" s="9">
        <f t="shared" si="663"/>
        <v>0</v>
      </c>
      <c r="AD142" s="9">
        <f t="shared" si="664"/>
        <v>0</v>
      </c>
      <c r="AE142" s="9">
        <f t="shared" si="665"/>
        <v>0</v>
      </c>
      <c r="AF142" s="50"/>
      <c r="AG142" s="50"/>
      <c r="AH142" s="50"/>
      <c r="AI142" s="9">
        <f t="shared" si="666"/>
        <v>0</v>
      </c>
      <c r="AJ142" s="47">
        <f>OON!DV142</f>
        <v>0</v>
      </c>
      <c r="AK142" s="47">
        <f>OON!DW142</f>
        <v>0</v>
      </c>
      <c r="AL142" s="47"/>
      <c r="AM142" s="47"/>
      <c r="AN142" s="47"/>
      <c r="AO142" s="47"/>
      <c r="AP142" s="47"/>
      <c r="AQ142" s="47"/>
      <c r="AR142" s="47"/>
      <c r="AS142" s="47">
        <f t="shared" si="667"/>
        <v>0</v>
      </c>
      <c r="AT142" s="47">
        <f t="shared" si="668"/>
        <v>0</v>
      </c>
      <c r="AU142" s="47">
        <f t="shared" si="669"/>
        <v>0</v>
      </c>
      <c r="AV142" s="9">
        <f t="shared" si="670"/>
        <v>0</v>
      </c>
      <c r="AW142" s="9">
        <f t="shared" si="671"/>
        <v>0</v>
      </c>
      <c r="AX142" s="9">
        <f t="shared" si="672"/>
        <v>0</v>
      </c>
      <c r="AY142" s="9">
        <f t="shared" si="673"/>
        <v>0</v>
      </c>
      <c r="AZ142" s="9">
        <f t="shared" si="674"/>
        <v>0</v>
      </c>
      <c r="BA142" s="9">
        <f t="shared" si="675"/>
        <v>0</v>
      </c>
      <c r="BB142" s="47">
        <f t="shared" si="676"/>
        <v>0</v>
      </c>
      <c r="BC142" s="47">
        <f t="shared" si="677"/>
        <v>0</v>
      </c>
      <c r="BD142" s="47">
        <f t="shared" si="678"/>
        <v>0</v>
      </c>
    </row>
    <row r="143" spans="1:57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9">
        <v>1166808</v>
      </c>
      <c r="I143" s="9">
        <v>715422</v>
      </c>
      <c r="J143" s="9">
        <v>140000</v>
      </c>
      <c r="K143" s="9">
        <v>289132</v>
      </c>
      <c r="L143" s="9">
        <v>14308</v>
      </c>
      <c r="M143" s="9">
        <v>7946</v>
      </c>
      <c r="N143" s="47">
        <v>2.21</v>
      </c>
      <c r="O143" s="47">
        <v>0</v>
      </c>
      <c r="P143" s="47">
        <v>2.21</v>
      </c>
      <c r="Q143" s="9">
        <f t="shared" si="660"/>
        <v>0</v>
      </c>
      <c r="R143" s="50"/>
      <c r="S143" s="50"/>
      <c r="T143" s="50"/>
      <c r="U143" s="50"/>
      <c r="V143" s="50"/>
      <c r="W143" s="50"/>
      <c r="X143" s="9">
        <f t="shared" si="661"/>
        <v>0</v>
      </c>
      <c r="Y143" s="9"/>
      <c r="Z143" s="9">
        <f>OON!DR143+OON!DS143</f>
        <v>0</v>
      </c>
      <c r="AA143" s="9"/>
      <c r="AB143" s="9">
        <f t="shared" si="662"/>
        <v>0</v>
      </c>
      <c r="AC143" s="9">
        <f t="shared" si="663"/>
        <v>0</v>
      </c>
      <c r="AD143" s="9">
        <f t="shared" si="664"/>
        <v>0</v>
      </c>
      <c r="AE143" s="9">
        <f t="shared" si="665"/>
        <v>0</v>
      </c>
      <c r="AF143" s="50"/>
      <c r="AG143" s="50"/>
      <c r="AH143" s="50"/>
      <c r="AI143" s="9">
        <f t="shared" si="666"/>
        <v>0</v>
      </c>
      <c r="AJ143" s="47">
        <f>OON!DV143</f>
        <v>0</v>
      </c>
      <c r="AK143" s="47">
        <f>OON!DW143</f>
        <v>0</v>
      </c>
      <c r="AL143" s="47"/>
      <c r="AM143" s="47"/>
      <c r="AN143" s="47"/>
      <c r="AO143" s="47"/>
      <c r="AP143" s="47"/>
      <c r="AQ143" s="47"/>
      <c r="AR143" s="47"/>
      <c r="AS143" s="47">
        <f t="shared" si="667"/>
        <v>0</v>
      </c>
      <c r="AT143" s="47">
        <f t="shared" si="668"/>
        <v>0</v>
      </c>
      <c r="AU143" s="47">
        <f t="shared" si="669"/>
        <v>0</v>
      </c>
      <c r="AV143" s="9">
        <f t="shared" si="670"/>
        <v>1166808</v>
      </c>
      <c r="AW143" s="9">
        <f t="shared" si="671"/>
        <v>715422</v>
      </c>
      <c r="AX143" s="9">
        <f t="shared" si="672"/>
        <v>140000</v>
      </c>
      <c r="AY143" s="9">
        <f t="shared" si="673"/>
        <v>289132</v>
      </c>
      <c r="AZ143" s="9">
        <f t="shared" si="674"/>
        <v>14308</v>
      </c>
      <c r="BA143" s="9">
        <f t="shared" si="675"/>
        <v>7946</v>
      </c>
      <c r="BB143" s="47">
        <f t="shared" si="676"/>
        <v>2.21</v>
      </c>
      <c r="BC143" s="47">
        <f t="shared" si="677"/>
        <v>0</v>
      </c>
      <c r="BD143" s="47">
        <f t="shared" si="678"/>
        <v>2.21</v>
      </c>
    </row>
    <row r="144" spans="1:57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9">
        <v>1197997</v>
      </c>
      <c r="I144" s="9">
        <v>877441</v>
      </c>
      <c r="J144" s="9">
        <v>0</v>
      </c>
      <c r="K144" s="9">
        <v>296575</v>
      </c>
      <c r="L144" s="9">
        <v>17549</v>
      </c>
      <c r="M144" s="9">
        <v>6432</v>
      </c>
      <c r="N144" s="47">
        <v>2.76</v>
      </c>
      <c r="O144" s="47">
        <v>0</v>
      </c>
      <c r="P144" s="47">
        <v>2.76</v>
      </c>
      <c r="Q144" s="9">
        <f t="shared" si="660"/>
        <v>0</v>
      </c>
      <c r="R144" s="50"/>
      <c r="S144" s="50"/>
      <c r="T144" s="50"/>
      <c r="U144" s="50"/>
      <c r="V144" s="50"/>
      <c r="W144" s="50"/>
      <c r="X144" s="9">
        <f t="shared" si="661"/>
        <v>0</v>
      </c>
      <c r="Y144" s="9"/>
      <c r="Z144" s="9">
        <f>OON!DR144+OON!DS144</f>
        <v>0</v>
      </c>
      <c r="AA144" s="9"/>
      <c r="AB144" s="9">
        <f t="shared" si="662"/>
        <v>0</v>
      </c>
      <c r="AC144" s="9">
        <f t="shared" si="663"/>
        <v>0</v>
      </c>
      <c r="AD144" s="9">
        <f t="shared" si="664"/>
        <v>0</v>
      </c>
      <c r="AE144" s="9">
        <f t="shared" si="665"/>
        <v>0</v>
      </c>
      <c r="AF144" s="50"/>
      <c r="AG144" s="50"/>
      <c r="AH144" s="50"/>
      <c r="AI144" s="9">
        <f t="shared" si="666"/>
        <v>0</v>
      </c>
      <c r="AJ144" s="47">
        <f>OON!DV144</f>
        <v>0</v>
      </c>
      <c r="AK144" s="47">
        <f>OON!DW144</f>
        <v>0</v>
      </c>
      <c r="AL144" s="47"/>
      <c r="AM144" s="47"/>
      <c r="AN144" s="47"/>
      <c r="AO144" s="47"/>
      <c r="AP144" s="47"/>
      <c r="AQ144" s="47"/>
      <c r="AR144" s="47"/>
      <c r="AS144" s="47">
        <f t="shared" si="667"/>
        <v>0</v>
      </c>
      <c r="AT144" s="47">
        <f t="shared" si="668"/>
        <v>0</v>
      </c>
      <c r="AU144" s="47">
        <f t="shared" si="669"/>
        <v>0</v>
      </c>
      <c r="AV144" s="9">
        <f t="shared" si="670"/>
        <v>1197997</v>
      </c>
      <c r="AW144" s="9">
        <f t="shared" si="671"/>
        <v>877441</v>
      </c>
      <c r="AX144" s="9">
        <f t="shared" si="672"/>
        <v>0</v>
      </c>
      <c r="AY144" s="9">
        <f t="shared" si="673"/>
        <v>296575</v>
      </c>
      <c r="AZ144" s="9">
        <f t="shared" si="674"/>
        <v>17549</v>
      </c>
      <c r="BA144" s="9">
        <f t="shared" si="675"/>
        <v>6432</v>
      </c>
      <c r="BB144" s="47">
        <f t="shared" si="676"/>
        <v>2.76</v>
      </c>
      <c r="BC144" s="47">
        <f t="shared" si="677"/>
        <v>0</v>
      </c>
      <c r="BD144" s="47">
        <f t="shared" si="678"/>
        <v>2.76</v>
      </c>
    </row>
    <row r="145" spans="1:57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9">
        <v>3732864</v>
      </c>
      <c r="I145" s="9">
        <v>2732822</v>
      </c>
      <c r="J145" s="9">
        <v>0</v>
      </c>
      <c r="K145" s="9">
        <v>923694</v>
      </c>
      <c r="L145" s="9">
        <v>54656</v>
      </c>
      <c r="M145" s="9">
        <v>21692</v>
      </c>
      <c r="N145" s="47">
        <v>6.2200000000000006</v>
      </c>
      <c r="O145" s="47">
        <v>4.29</v>
      </c>
      <c r="P145" s="47">
        <v>1.9300000000000002</v>
      </c>
      <c r="Q145" s="9">
        <f t="shared" si="660"/>
        <v>0</v>
      </c>
      <c r="R145" s="50"/>
      <c r="S145" s="50"/>
      <c r="T145" s="50"/>
      <c r="U145" s="50"/>
      <c r="V145" s="50"/>
      <c r="W145" s="50"/>
      <c r="X145" s="9">
        <f t="shared" si="661"/>
        <v>0</v>
      </c>
      <c r="Y145" s="9"/>
      <c r="Z145" s="9">
        <f>OON!DR145+OON!DS145</f>
        <v>0</v>
      </c>
      <c r="AA145" s="9"/>
      <c r="AB145" s="9">
        <f t="shared" si="662"/>
        <v>0</v>
      </c>
      <c r="AC145" s="9">
        <f t="shared" si="663"/>
        <v>0</v>
      </c>
      <c r="AD145" s="9">
        <f t="shared" si="664"/>
        <v>0</v>
      </c>
      <c r="AE145" s="9">
        <f t="shared" si="665"/>
        <v>0</v>
      </c>
      <c r="AF145" s="50"/>
      <c r="AG145" s="50"/>
      <c r="AH145" s="50"/>
      <c r="AI145" s="9">
        <f t="shared" si="666"/>
        <v>0</v>
      </c>
      <c r="AJ145" s="47">
        <f>OON!DV145</f>
        <v>0</v>
      </c>
      <c r="AK145" s="47">
        <f>OON!DW145</f>
        <v>0</v>
      </c>
      <c r="AL145" s="47"/>
      <c r="AM145" s="47"/>
      <c r="AN145" s="47"/>
      <c r="AO145" s="47"/>
      <c r="AP145" s="47"/>
      <c r="AQ145" s="47"/>
      <c r="AR145" s="47"/>
      <c r="AS145" s="47">
        <f t="shared" si="667"/>
        <v>0</v>
      </c>
      <c r="AT145" s="47">
        <f t="shared" si="668"/>
        <v>0</v>
      </c>
      <c r="AU145" s="47">
        <f t="shared" si="669"/>
        <v>0</v>
      </c>
      <c r="AV145" s="9">
        <f t="shared" si="670"/>
        <v>3732864</v>
      </c>
      <c r="AW145" s="9">
        <f t="shared" si="671"/>
        <v>2732822</v>
      </c>
      <c r="AX145" s="9">
        <f t="shared" si="672"/>
        <v>0</v>
      </c>
      <c r="AY145" s="9">
        <f t="shared" si="673"/>
        <v>923694</v>
      </c>
      <c r="AZ145" s="9">
        <f t="shared" si="674"/>
        <v>54656</v>
      </c>
      <c r="BA145" s="9">
        <f t="shared" si="675"/>
        <v>21692</v>
      </c>
      <c r="BB145" s="47">
        <f t="shared" si="676"/>
        <v>6.2200000000000006</v>
      </c>
      <c r="BC145" s="47">
        <f t="shared" si="677"/>
        <v>4.29</v>
      </c>
      <c r="BD145" s="47">
        <f t="shared" si="678"/>
        <v>1.9300000000000002</v>
      </c>
    </row>
    <row r="146" spans="1:57" x14ac:dyDescent="0.25">
      <c r="A146" s="30"/>
      <c r="B146" s="31"/>
      <c r="C146" s="32"/>
      <c r="D146" s="33" t="s">
        <v>179</v>
      </c>
      <c r="E146" s="31"/>
      <c r="F146" s="31"/>
      <c r="G146" s="32"/>
      <c r="H146" s="51">
        <v>33279110</v>
      </c>
      <c r="I146" s="51">
        <v>23888977</v>
      </c>
      <c r="J146" s="51">
        <v>445000</v>
      </c>
      <c r="K146" s="51">
        <v>8224884</v>
      </c>
      <c r="L146" s="51">
        <v>477779</v>
      </c>
      <c r="M146" s="51">
        <v>242470</v>
      </c>
      <c r="N146" s="58">
        <v>49.37</v>
      </c>
      <c r="O146" s="58">
        <v>33.700000000000003</v>
      </c>
      <c r="P146" s="58">
        <v>15.67</v>
      </c>
      <c r="Q146" s="51">
        <f t="shared" ref="Q146:BD146" si="679">SUM(Q141:Q145)</f>
        <v>0</v>
      </c>
      <c r="R146" s="51">
        <f t="shared" si="679"/>
        <v>0</v>
      </c>
      <c r="S146" s="51">
        <f t="shared" si="679"/>
        <v>0</v>
      </c>
      <c r="T146" s="51">
        <f t="shared" si="679"/>
        <v>0</v>
      </c>
      <c r="U146" s="51">
        <f t="shared" si="679"/>
        <v>0</v>
      </c>
      <c r="V146" s="51">
        <f t="shared" si="679"/>
        <v>0</v>
      </c>
      <c r="W146" s="51">
        <f t="shared" si="679"/>
        <v>0</v>
      </c>
      <c r="X146" s="51">
        <f t="shared" si="679"/>
        <v>0</v>
      </c>
      <c r="Y146" s="51">
        <f t="shared" si="679"/>
        <v>0</v>
      </c>
      <c r="Z146" s="51">
        <f t="shared" si="679"/>
        <v>0</v>
      </c>
      <c r="AA146" s="51">
        <f t="shared" si="679"/>
        <v>0</v>
      </c>
      <c r="AB146" s="51">
        <f t="shared" si="679"/>
        <v>0</v>
      </c>
      <c r="AC146" s="51">
        <f t="shared" si="679"/>
        <v>0</v>
      </c>
      <c r="AD146" s="51">
        <f t="shared" si="679"/>
        <v>0</v>
      </c>
      <c r="AE146" s="51">
        <f t="shared" si="679"/>
        <v>0</v>
      </c>
      <c r="AF146" s="51">
        <f t="shared" si="679"/>
        <v>0</v>
      </c>
      <c r="AG146" s="51">
        <f t="shared" si="679"/>
        <v>0</v>
      </c>
      <c r="AH146" s="51">
        <f t="shared" si="679"/>
        <v>0</v>
      </c>
      <c r="AI146" s="51">
        <f t="shared" si="679"/>
        <v>0</v>
      </c>
      <c r="AJ146" s="58">
        <f t="shared" si="679"/>
        <v>0</v>
      </c>
      <c r="AK146" s="58">
        <f t="shared" si="679"/>
        <v>0</v>
      </c>
      <c r="AL146" s="58">
        <f t="shared" si="679"/>
        <v>0</v>
      </c>
      <c r="AM146" s="58">
        <f t="shared" si="679"/>
        <v>0</v>
      </c>
      <c r="AN146" s="58">
        <f t="shared" si="679"/>
        <v>0</v>
      </c>
      <c r="AO146" s="58">
        <f t="shared" si="679"/>
        <v>0</v>
      </c>
      <c r="AP146" s="58">
        <f t="shared" si="679"/>
        <v>0</v>
      </c>
      <c r="AQ146" s="58">
        <f t="shared" si="679"/>
        <v>0</v>
      </c>
      <c r="AR146" s="58">
        <f t="shared" si="679"/>
        <v>0</v>
      </c>
      <c r="AS146" s="58">
        <f t="shared" si="679"/>
        <v>0</v>
      </c>
      <c r="AT146" s="58">
        <f t="shared" si="679"/>
        <v>0</v>
      </c>
      <c r="AU146" s="58">
        <f t="shared" si="679"/>
        <v>0</v>
      </c>
      <c r="AV146" s="51">
        <f t="shared" si="679"/>
        <v>33279110</v>
      </c>
      <c r="AW146" s="51">
        <f t="shared" si="679"/>
        <v>23888977</v>
      </c>
      <c r="AX146" s="51">
        <f t="shared" si="679"/>
        <v>445000</v>
      </c>
      <c r="AY146" s="51">
        <f t="shared" si="679"/>
        <v>8224884</v>
      </c>
      <c r="AZ146" s="51">
        <f t="shared" si="679"/>
        <v>477779</v>
      </c>
      <c r="BA146" s="51">
        <f t="shared" si="679"/>
        <v>242470</v>
      </c>
      <c r="BB146" s="58">
        <f t="shared" si="679"/>
        <v>49.37</v>
      </c>
      <c r="BC146" s="58">
        <f t="shared" si="679"/>
        <v>33.700000000000003</v>
      </c>
      <c r="BD146" s="58">
        <f t="shared" si="679"/>
        <v>15.67</v>
      </c>
      <c r="BE146" s="43">
        <f>AV146-H146</f>
        <v>0</v>
      </c>
    </row>
    <row r="147" spans="1:57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9">
        <v>69856021</v>
      </c>
      <c r="I147" s="9">
        <v>50357369</v>
      </c>
      <c r="J147" s="9">
        <v>595000</v>
      </c>
      <c r="K147" s="9">
        <v>17221900</v>
      </c>
      <c r="L147" s="9">
        <v>1007147</v>
      </c>
      <c r="M147" s="9">
        <v>674605</v>
      </c>
      <c r="N147" s="47">
        <v>94.16</v>
      </c>
      <c r="O147" s="47">
        <v>75.45</v>
      </c>
      <c r="P147" s="47">
        <v>18.71</v>
      </c>
      <c r="Q147" s="9">
        <f t="shared" ref="Q147:Q151" si="680">Z147*-1</f>
        <v>0</v>
      </c>
      <c r="R147" s="29"/>
      <c r="S147" s="29"/>
      <c r="T147" s="29"/>
      <c r="U147" s="29">
        <v>91207</v>
      </c>
      <c r="V147" s="29"/>
      <c r="W147" s="29"/>
      <c r="X147" s="9">
        <f t="shared" ref="X147:X151" si="681">SUM(Q147:W147)</f>
        <v>91207</v>
      </c>
      <c r="Y147" s="9"/>
      <c r="Z147" s="9">
        <f>OON!DR147+OON!DS147</f>
        <v>0</v>
      </c>
      <c r="AA147" s="9"/>
      <c r="AB147" s="9">
        <f t="shared" ref="AB147:AB151" si="682">SUM(Y147:AA147)</f>
        <v>0</v>
      </c>
      <c r="AC147" s="9">
        <f t="shared" ref="AC147:AC151" si="683">X147+AB147</f>
        <v>91207</v>
      </c>
      <c r="AD147" s="9">
        <f t="shared" ref="AD147:AD151" si="684">ROUND((X147+Y147+Z147)*33.8%,0)</f>
        <v>30828</v>
      </c>
      <c r="AE147" s="9">
        <f t="shared" ref="AE147:AE151" si="685">ROUND(X147*2%,0)</f>
        <v>1824</v>
      </c>
      <c r="AF147" s="29"/>
      <c r="AG147" s="29"/>
      <c r="AH147" s="29">
        <v>275</v>
      </c>
      <c r="AI147" s="9">
        <f t="shared" ref="AI147:AI151" si="686">AF147+AG147+AH147</f>
        <v>275</v>
      </c>
      <c r="AJ147" s="47">
        <f>OON!DV147</f>
        <v>0</v>
      </c>
      <c r="AK147" s="47">
        <f>OON!DW147</f>
        <v>0</v>
      </c>
      <c r="AL147" s="47"/>
      <c r="AM147" s="47"/>
      <c r="AN147" s="47">
        <v>0.15</v>
      </c>
      <c r="AO147" s="47"/>
      <c r="AP147" s="47"/>
      <c r="AQ147" s="47"/>
      <c r="AR147" s="47"/>
      <c r="AS147" s="47">
        <f t="shared" ref="AS147:AS151" si="687">AJ147+AL147+AM147+AP147+AR147+AN147</f>
        <v>0.15</v>
      </c>
      <c r="AT147" s="47">
        <f t="shared" ref="AT147:AT151" si="688">AK147+AQ147+AO147</f>
        <v>0</v>
      </c>
      <c r="AU147" s="47">
        <f t="shared" ref="AU147:AU151" si="689">AS147+AT147</f>
        <v>0.15</v>
      </c>
      <c r="AV147" s="9">
        <f t="shared" ref="AV147:AV151" si="690">AW147+AX147+AY147+AZ147+BA147</f>
        <v>69980155</v>
      </c>
      <c r="AW147" s="9">
        <f t="shared" ref="AW147:AW151" si="691">I147+X147</f>
        <v>50448576</v>
      </c>
      <c r="AX147" s="9">
        <f t="shared" ref="AX147:AX151" si="692">J147+AB147</f>
        <v>595000</v>
      </c>
      <c r="AY147" s="9">
        <f t="shared" ref="AY147:AY151" si="693">K147+AD147</f>
        <v>17252728</v>
      </c>
      <c r="AZ147" s="9">
        <f t="shared" ref="AZ147:AZ151" si="694">L147+AE147</f>
        <v>1008971</v>
      </c>
      <c r="BA147" s="9">
        <f t="shared" ref="BA147:BA151" si="695">M147+AI147</f>
        <v>674880</v>
      </c>
      <c r="BB147" s="47">
        <f t="shared" ref="BB147:BB151" si="696">BC147+BD147</f>
        <v>94.31</v>
      </c>
      <c r="BC147" s="47">
        <f t="shared" ref="BC147:BC151" si="697">O147+AS147</f>
        <v>75.600000000000009</v>
      </c>
      <c r="BD147" s="47">
        <f t="shared" ref="BD147:BD151" si="698">P147+AT147</f>
        <v>18.71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47">
        <v>0</v>
      </c>
      <c r="O148" s="47">
        <v>0</v>
      </c>
      <c r="P148" s="47">
        <v>0</v>
      </c>
      <c r="Q148" s="9">
        <f t="shared" si="680"/>
        <v>0</v>
      </c>
      <c r="R148" s="50"/>
      <c r="S148" s="50"/>
      <c r="T148" s="50"/>
      <c r="U148" s="50"/>
      <c r="V148" s="50"/>
      <c r="W148" s="50"/>
      <c r="X148" s="9">
        <f t="shared" si="681"/>
        <v>0</v>
      </c>
      <c r="Y148" s="9"/>
      <c r="Z148" s="9">
        <f>OON!DR148+OON!DS148</f>
        <v>0</v>
      </c>
      <c r="AA148" s="9"/>
      <c r="AB148" s="9">
        <f t="shared" si="682"/>
        <v>0</v>
      </c>
      <c r="AC148" s="9">
        <f t="shared" si="683"/>
        <v>0</v>
      </c>
      <c r="AD148" s="9">
        <f t="shared" si="684"/>
        <v>0</v>
      </c>
      <c r="AE148" s="9">
        <f t="shared" si="685"/>
        <v>0</v>
      </c>
      <c r="AF148" s="50"/>
      <c r="AG148" s="50"/>
      <c r="AH148" s="50"/>
      <c r="AI148" s="9">
        <f t="shared" si="686"/>
        <v>0</v>
      </c>
      <c r="AJ148" s="47">
        <f>OON!DV148</f>
        <v>0</v>
      </c>
      <c r="AK148" s="47">
        <f>OON!DW148</f>
        <v>0</v>
      </c>
      <c r="AL148" s="47"/>
      <c r="AM148" s="47"/>
      <c r="AN148" s="47"/>
      <c r="AO148" s="47"/>
      <c r="AP148" s="47"/>
      <c r="AQ148" s="47"/>
      <c r="AR148" s="47"/>
      <c r="AS148" s="47">
        <f t="shared" si="687"/>
        <v>0</v>
      </c>
      <c r="AT148" s="47">
        <f t="shared" si="688"/>
        <v>0</v>
      </c>
      <c r="AU148" s="47">
        <f t="shared" si="689"/>
        <v>0</v>
      </c>
      <c r="AV148" s="9">
        <f t="shared" si="690"/>
        <v>0</v>
      </c>
      <c r="AW148" s="9">
        <f t="shared" si="691"/>
        <v>0</v>
      </c>
      <c r="AX148" s="9">
        <f t="shared" si="692"/>
        <v>0</v>
      </c>
      <c r="AY148" s="9">
        <f t="shared" si="693"/>
        <v>0</v>
      </c>
      <c r="AZ148" s="9">
        <f t="shared" si="694"/>
        <v>0</v>
      </c>
      <c r="BA148" s="9">
        <f t="shared" si="695"/>
        <v>0</v>
      </c>
      <c r="BB148" s="47">
        <f t="shared" si="696"/>
        <v>0</v>
      </c>
      <c r="BC148" s="47">
        <f t="shared" si="697"/>
        <v>0</v>
      </c>
      <c r="BD148" s="47">
        <f t="shared" si="698"/>
        <v>0</v>
      </c>
    </row>
    <row r="149" spans="1:57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9">
        <v>4270475</v>
      </c>
      <c r="I149" s="9">
        <v>3122429</v>
      </c>
      <c r="J149" s="9">
        <v>0</v>
      </c>
      <c r="K149" s="9">
        <v>1055381</v>
      </c>
      <c r="L149" s="9">
        <v>62449</v>
      </c>
      <c r="M149" s="9">
        <v>30216</v>
      </c>
      <c r="N149" s="47">
        <v>9.83</v>
      </c>
      <c r="O149" s="47">
        <v>0</v>
      </c>
      <c r="P149" s="47">
        <v>9.83</v>
      </c>
      <c r="Q149" s="9">
        <f t="shared" si="680"/>
        <v>0</v>
      </c>
      <c r="R149" s="50"/>
      <c r="S149" s="50"/>
      <c r="T149" s="50"/>
      <c r="U149" s="50"/>
      <c r="V149" s="50"/>
      <c r="W149" s="50"/>
      <c r="X149" s="9">
        <f t="shared" si="681"/>
        <v>0</v>
      </c>
      <c r="Y149" s="9"/>
      <c r="Z149" s="9">
        <f>OON!DR149+OON!DS149</f>
        <v>0</v>
      </c>
      <c r="AA149" s="9"/>
      <c r="AB149" s="9">
        <f t="shared" si="682"/>
        <v>0</v>
      </c>
      <c r="AC149" s="9">
        <f t="shared" si="683"/>
        <v>0</v>
      </c>
      <c r="AD149" s="9">
        <f t="shared" si="684"/>
        <v>0</v>
      </c>
      <c r="AE149" s="9">
        <f t="shared" si="685"/>
        <v>0</v>
      </c>
      <c r="AF149" s="50"/>
      <c r="AG149" s="50"/>
      <c r="AH149" s="50"/>
      <c r="AI149" s="9">
        <f t="shared" si="686"/>
        <v>0</v>
      </c>
      <c r="AJ149" s="47">
        <f>OON!DV149</f>
        <v>0</v>
      </c>
      <c r="AK149" s="47">
        <f>OON!DW149</f>
        <v>0</v>
      </c>
      <c r="AL149" s="47"/>
      <c r="AM149" s="47"/>
      <c r="AN149" s="47"/>
      <c r="AO149" s="47"/>
      <c r="AP149" s="47"/>
      <c r="AQ149" s="47"/>
      <c r="AR149" s="47"/>
      <c r="AS149" s="47">
        <f t="shared" si="687"/>
        <v>0</v>
      </c>
      <c r="AT149" s="47">
        <f t="shared" si="688"/>
        <v>0</v>
      </c>
      <c r="AU149" s="47">
        <f t="shared" si="689"/>
        <v>0</v>
      </c>
      <c r="AV149" s="9">
        <f t="shared" si="690"/>
        <v>4270475</v>
      </c>
      <c r="AW149" s="9">
        <f t="shared" si="691"/>
        <v>3122429</v>
      </c>
      <c r="AX149" s="9">
        <f t="shared" si="692"/>
        <v>0</v>
      </c>
      <c r="AY149" s="9">
        <f t="shared" si="693"/>
        <v>1055381</v>
      </c>
      <c r="AZ149" s="9">
        <f t="shared" si="694"/>
        <v>62449</v>
      </c>
      <c r="BA149" s="9">
        <f t="shared" si="695"/>
        <v>30216</v>
      </c>
      <c r="BB149" s="47">
        <f t="shared" si="696"/>
        <v>9.83</v>
      </c>
      <c r="BC149" s="47">
        <f t="shared" si="697"/>
        <v>0</v>
      </c>
      <c r="BD149" s="47">
        <f t="shared" si="698"/>
        <v>9.83</v>
      </c>
    </row>
    <row r="150" spans="1:57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9">
        <v>540436</v>
      </c>
      <c r="I150" s="9">
        <v>393264</v>
      </c>
      <c r="J150" s="9">
        <v>0</v>
      </c>
      <c r="K150" s="9">
        <v>132923</v>
      </c>
      <c r="L150" s="9">
        <v>7865</v>
      </c>
      <c r="M150" s="9">
        <v>6384</v>
      </c>
      <c r="N150" s="47">
        <v>1.24</v>
      </c>
      <c r="O150" s="47">
        <v>0</v>
      </c>
      <c r="P150" s="47">
        <v>1.24</v>
      </c>
      <c r="Q150" s="9">
        <f t="shared" si="680"/>
        <v>0</v>
      </c>
      <c r="R150" s="50"/>
      <c r="S150" s="50"/>
      <c r="T150" s="50"/>
      <c r="U150" s="50"/>
      <c r="V150" s="50"/>
      <c r="W150" s="50"/>
      <c r="X150" s="9">
        <f t="shared" si="681"/>
        <v>0</v>
      </c>
      <c r="Y150" s="9"/>
      <c r="Z150" s="9">
        <f>OON!DR150+OON!DS150</f>
        <v>0</v>
      </c>
      <c r="AA150" s="9"/>
      <c r="AB150" s="9">
        <f t="shared" si="682"/>
        <v>0</v>
      </c>
      <c r="AC150" s="9">
        <f t="shared" si="683"/>
        <v>0</v>
      </c>
      <c r="AD150" s="9">
        <f t="shared" si="684"/>
        <v>0</v>
      </c>
      <c r="AE150" s="9">
        <f t="shared" si="685"/>
        <v>0</v>
      </c>
      <c r="AF150" s="50"/>
      <c r="AG150" s="50"/>
      <c r="AH150" s="50"/>
      <c r="AI150" s="9">
        <f t="shared" si="686"/>
        <v>0</v>
      </c>
      <c r="AJ150" s="47">
        <f>OON!DV150</f>
        <v>0</v>
      </c>
      <c r="AK150" s="47">
        <f>OON!DW150</f>
        <v>0</v>
      </c>
      <c r="AL150" s="47"/>
      <c r="AM150" s="47"/>
      <c r="AN150" s="47"/>
      <c r="AO150" s="47"/>
      <c r="AP150" s="47"/>
      <c r="AQ150" s="47"/>
      <c r="AR150" s="47"/>
      <c r="AS150" s="47">
        <f t="shared" si="687"/>
        <v>0</v>
      </c>
      <c r="AT150" s="47">
        <f t="shared" si="688"/>
        <v>0</v>
      </c>
      <c r="AU150" s="47">
        <f t="shared" si="689"/>
        <v>0</v>
      </c>
      <c r="AV150" s="9">
        <f t="shared" si="690"/>
        <v>540436</v>
      </c>
      <c r="AW150" s="9">
        <f t="shared" si="691"/>
        <v>393264</v>
      </c>
      <c r="AX150" s="9">
        <f t="shared" si="692"/>
        <v>0</v>
      </c>
      <c r="AY150" s="9">
        <f t="shared" si="693"/>
        <v>132923</v>
      </c>
      <c r="AZ150" s="9">
        <f t="shared" si="694"/>
        <v>7865</v>
      </c>
      <c r="BA150" s="9">
        <f t="shared" si="695"/>
        <v>6384</v>
      </c>
      <c r="BB150" s="47">
        <f t="shared" si="696"/>
        <v>1.24</v>
      </c>
      <c r="BC150" s="47">
        <f t="shared" si="697"/>
        <v>0</v>
      </c>
      <c r="BD150" s="47">
        <f t="shared" si="698"/>
        <v>1.24</v>
      </c>
    </row>
    <row r="151" spans="1:57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9">
        <v>4667247</v>
      </c>
      <c r="I151" s="9">
        <v>3414303</v>
      </c>
      <c r="J151" s="9">
        <v>0</v>
      </c>
      <c r="K151" s="9">
        <v>1154034</v>
      </c>
      <c r="L151" s="9">
        <v>68286</v>
      </c>
      <c r="M151" s="9">
        <v>30624</v>
      </c>
      <c r="N151" s="47">
        <v>7.85</v>
      </c>
      <c r="O151" s="47">
        <v>5.25</v>
      </c>
      <c r="P151" s="47">
        <v>2.6</v>
      </c>
      <c r="Q151" s="9">
        <f t="shared" si="680"/>
        <v>0</v>
      </c>
      <c r="R151" s="50"/>
      <c r="S151" s="50"/>
      <c r="T151" s="50"/>
      <c r="U151" s="50"/>
      <c r="V151" s="50"/>
      <c r="W151" s="50"/>
      <c r="X151" s="9">
        <f t="shared" si="681"/>
        <v>0</v>
      </c>
      <c r="Y151" s="9"/>
      <c r="Z151" s="9">
        <f>OON!DR151+OON!DS151</f>
        <v>0</v>
      </c>
      <c r="AA151" s="9"/>
      <c r="AB151" s="9">
        <f t="shared" si="682"/>
        <v>0</v>
      </c>
      <c r="AC151" s="9">
        <f t="shared" si="683"/>
        <v>0</v>
      </c>
      <c r="AD151" s="9">
        <f t="shared" si="684"/>
        <v>0</v>
      </c>
      <c r="AE151" s="9">
        <f t="shared" si="685"/>
        <v>0</v>
      </c>
      <c r="AF151" s="50"/>
      <c r="AG151" s="50"/>
      <c r="AH151" s="50"/>
      <c r="AI151" s="9">
        <f t="shared" si="686"/>
        <v>0</v>
      </c>
      <c r="AJ151" s="47">
        <f>OON!DV151</f>
        <v>0</v>
      </c>
      <c r="AK151" s="47">
        <f>OON!DW151</f>
        <v>0</v>
      </c>
      <c r="AL151" s="47"/>
      <c r="AM151" s="47"/>
      <c r="AN151" s="47"/>
      <c r="AO151" s="47"/>
      <c r="AP151" s="47"/>
      <c r="AQ151" s="47"/>
      <c r="AR151" s="47"/>
      <c r="AS151" s="47">
        <f t="shared" si="687"/>
        <v>0</v>
      </c>
      <c r="AT151" s="47">
        <f t="shared" si="688"/>
        <v>0</v>
      </c>
      <c r="AU151" s="47">
        <f t="shared" si="689"/>
        <v>0</v>
      </c>
      <c r="AV151" s="9">
        <f t="shared" si="690"/>
        <v>4667247</v>
      </c>
      <c r="AW151" s="9">
        <f t="shared" si="691"/>
        <v>3414303</v>
      </c>
      <c r="AX151" s="9">
        <f t="shared" si="692"/>
        <v>0</v>
      </c>
      <c r="AY151" s="9">
        <f t="shared" si="693"/>
        <v>1154034</v>
      </c>
      <c r="AZ151" s="9">
        <f t="shared" si="694"/>
        <v>68286</v>
      </c>
      <c r="BA151" s="9">
        <f t="shared" si="695"/>
        <v>30624</v>
      </c>
      <c r="BB151" s="47">
        <f t="shared" si="696"/>
        <v>7.85</v>
      </c>
      <c r="BC151" s="47">
        <f t="shared" si="697"/>
        <v>5.25</v>
      </c>
      <c r="BD151" s="47">
        <f t="shared" si="698"/>
        <v>2.6</v>
      </c>
    </row>
    <row r="152" spans="1:57" x14ac:dyDescent="0.25">
      <c r="A152" s="30"/>
      <c r="B152" s="31"/>
      <c r="C152" s="32"/>
      <c r="D152" s="33" t="s">
        <v>180</v>
      </c>
      <c r="E152" s="31"/>
      <c r="F152" s="31"/>
      <c r="G152" s="32"/>
      <c r="H152" s="51">
        <v>79334179</v>
      </c>
      <c r="I152" s="51">
        <v>57287365</v>
      </c>
      <c r="J152" s="51">
        <v>595000</v>
      </c>
      <c r="K152" s="51">
        <v>19564238</v>
      </c>
      <c r="L152" s="51">
        <v>1145747</v>
      </c>
      <c r="M152" s="51">
        <v>741829</v>
      </c>
      <c r="N152" s="58">
        <v>113.07999999999998</v>
      </c>
      <c r="O152" s="58">
        <v>80.7</v>
      </c>
      <c r="P152" s="58">
        <v>32.379999999999995</v>
      </c>
      <c r="Q152" s="51">
        <f t="shared" ref="Q152:BD152" si="699">SUM(Q147:Q151)</f>
        <v>0</v>
      </c>
      <c r="R152" s="51">
        <f t="shared" si="699"/>
        <v>0</v>
      </c>
      <c r="S152" s="51">
        <f t="shared" si="699"/>
        <v>0</v>
      </c>
      <c r="T152" s="51">
        <f t="shared" si="699"/>
        <v>0</v>
      </c>
      <c r="U152" s="51">
        <f t="shared" si="699"/>
        <v>91207</v>
      </c>
      <c r="V152" s="51">
        <f t="shared" si="699"/>
        <v>0</v>
      </c>
      <c r="W152" s="51">
        <f t="shared" si="699"/>
        <v>0</v>
      </c>
      <c r="X152" s="51">
        <f t="shared" si="699"/>
        <v>91207</v>
      </c>
      <c r="Y152" s="51">
        <f t="shared" si="699"/>
        <v>0</v>
      </c>
      <c r="Z152" s="51">
        <f t="shared" si="699"/>
        <v>0</v>
      </c>
      <c r="AA152" s="51">
        <f t="shared" si="699"/>
        <v>0</v>
      </c>
      <c r="AB152" s="51">
        <f t="shared" si="699"/>
        <v>0</v>
      </c>
      <c r="AC152" s="51">
        <f t="shared" si="699"/>
        <v>91207</v>
      </c>
      <c r="AD152" s="51">
        <f t="shared" si="699"/>
        <v>30828</v>
      </c>
      <c r="AE152" s="51">
        <f t="shared" si="699"/>
        <v>1824</v>
      </c>
      <c r="AF152" s="51">
        <f t="shared" si="699"/>
        <v>0</v>
      </c>
      <c r="AG152" s="51">
        <f t="shared" si="699"/>
        <v>0</v>
      </c>
      <c r="AH152" s="51">
        <f t="shared" si="699"/>
        <v>275</v>
      </c>
      <c r="AI152" s="51">
        <f t="shared" si="699"/>
        <v>275</v>
      </c>
      <c r="AJ152" s="58">
        <f t="shared" si="699"/>
        <v>0</v>
      </c>
      <c r="AK152" s="58">
        <f t="shared" si="699"/>
        <v>0</v>
      </c>
      <c r="AL152" s="58">
        <f t="shared" si="699"/>
        <v>0</v>
      </c>
      <c r="AM152" s="58">
        <f t="shared" si="699"/>
        <v>0</v>
      </c>
      <c r="AN152" s="58">
        <f t="shared" si="699"/>
        <v>0.15</v>
      </c>
      <c r="AO152" s="58">
        <f t="shared" si="699"/>
        <v>0</v>
      </c>
      <c r="AP152" s="58">
        <f t="shared" si="699"/>
        <v>0</v>
      </c>
      <c r="AQ152" s="58">
        <f t="shared" si="699"/>
        <v>0</v>
      </c>
      <c r="AR152" s="58">
        <f t="shared" si="699"/>
        <v>0</v>
      </c>
      <c r="AS152" s="58">
        <f t="shared" si="699"/>
        <v>0.15</v>
      </c>
      <c r="AT152" s="58">
        <f t="shared" si="699"/>
        <v>0</v>
      </c>
      <c r="AU152" s="58">
        <f t="shared" si="699"/>
        <v>0.15</v>
      </c>
      <c r="AV152" s="51">
        <f t="shared" si="699"/>
        <v>79458313</v>
      </c>
      <c r="AW152" s="51">
        <f t="shared" si="699"/>
        <v>57378572</v>
      </c>
      <c r="AX152" s="51">
        <f t="shared" si="699"/>
        <v>595000</v>
      </c>
      <c r="AY152" s="51">
        <f t="shared" si="699"/>
        <v>19595066</v>
      </c>
      <c r="AZ152" s="51">
        <f t="shared" si="699"/>
        <v>1147571</v>
      </c>
      <c r="BA152" s="51">
        <f t="shared" si="699"/>
        <v>742104</v>
      </c>
      <c r="BB152" s="58">
        <f t="shared" si="699"/>
        <v>113.22999999999999</v>
      </c>
      <c r="BC152" s="58">
        <f t="shared" si="699"/>
        <v>80.850000000000009</v>
      </c>
      <c r="BD152" s="58">
        <f t="shared" si="699"/>
        <v>32.379999999999995</v>
      </c>
      <c r="BE152" s="43">
        <f>AV152-H152</f>
        <v>124134</v>
      </c>
    </row>
    <row r="153" spans="1:57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9">
        <v>45904093</v>
      </c>
      <c r="I153" s="9">
        <v>33115622</v>
      </c>
      <c r="J153" s="9">
        <v>425320</v>
      </c>
      <c r="K153" s="9">
        <v>11336838</v>
      </c>
      <c r="L153" s="9">
        <v>662313</v>
      </c>
      <c r="M153" s="9">
        <v>364000</v>
      </c>
      <c r="N153" s="47">
        <v>58.21</v>
      </c>
      <c r="O153" s="47">
        <v>44.29</v>
      </c>
      <c r="P153" s="47">
        <v>13.92</v>
      </c>
      <c r="Q153" s="9">
        <f t="shared" ref="Q153:Q158" si="700">Z153*-1</f>
        <v>0</v>
      </c>
      <c r="R153" s="29"/>
      <c r="S153" s="29"/>
      <c r="T153" s="29"/>
      <c r="U153" s="29"/>
      <c r="V153" s="29"/>
      <c r="W153" s="29"/>
      <c r="X153" s="9">
        <f t="shared" ref="X153:X158" si="701">SUM(Q153:W153)</f>
        <v>0</v>
      </c>
      <c r="Y153" s="9"/>
      <c r="Z153" s="9">
        <f>OON!DR153+OON!DS153</f>
        <v>0</v>
      </c>
      <c r="AA153" s="9"/>
      <c r="AB153" s="9">
        <f t="shared" ref="AB153:AB158" si="702">SUM(Y153:AA153)</f>
        <v>0</v>
      </c>
      <c r="AC153" s="9">
        <f t="shared" ref="AC153:AC158" si="703">X153+AB153</f>
        <v>0</v>
      </c>
      <c r="AD153" s="9">
        <f t="shared" ref="AD153:AD158" si="704">ROUND((X153+Y153+Z153)*33.8%,0)</f>
        <v>0</v>
      </c>
      <c r="AE153" s="9">
        <f t="shared" ref="AE153:AE158" si="705">ROUND(X153*2%,0)</f>
        <v>0</v>
      </c>
      <c r="AF153" s="29"/>
      <c r="AG153" s="29"/>
      <c r="AH153" s="29"/>
      <c r="AI153" s="9">
        <f t="shared" ref="AI153:AI158" si="706">AF153+AG153+AH153</f>
        <v>0</v>
      </c>
      <c r="AJ153" s="47">
        <f>OON!DV153</f>
        <v>0</v>
      </c>
      <c r="AK153" s="47">
        <f>OON!DW153</f>
        <v>0</v>
      </c>
      <c r="AL153" s="47"/>
      <c r="AM153" s="47"/>
      <c r="AN153" s="47"/>
      <c r="AO153" s="47"/>
      <c r="AP153" s="47"/>
      <c r="AQ153" s="47"/>
      <c r="AR153" s="47"/>
      <c r="AS153" s="47">
        <f t="shared" ref="AS153:AS158" si="707">AJ153+AL153+AM153+AP153+AR153+AN153</f>
        <v>0</v>
      </c>
      <c r="AT153" s="47">
        <f t="shared" ref="AT153:AT158" si="708">AK153+AQ153+AO153</f>
        <v>0</v>
      </c>
      <c r="AU153" s="47">
        <f t="shared" ref="AU153:AU158" si="709">AS153+AT153</f>
        <v>0</v>
      </c>
      <c r="AV153" s="9">
        <f t="shared" ref="AV153:AV158" si="710">AW153+AX153+AY153+AZ153+BA153</f>
        <v>45904093</v>
      </c>
      <c r="AW153" s="9">
        <f t="shared" ref="AW153:AW158" si="711">I153+X153</f>
        <v>33115622</v>
      </c>
      <c r="AX153" s="9">
        <f t="shared" ref="AX153:AX158" si="712">J153+AB153</f>
        <v>425320</v>
      </c>
      <c r="AY153" s="9">
        <f t="shared" ref="AY153:AY158" si="713">K153+AD153</f>
        <v>11336838</v>
      </c>
      <c r="AZ153" s="9">
        <f t="shared" ref="AZ153:AZ158" si="714">L153+AE153</f>
        <v>662313</v>
      </c>
      <c r="BA153" s="9">
        <f t="shared" ref="BA153:BA158" si="715">M153+AI153</f>
        <v>364000</v>
      </c>
      <c r="BB153" s="47">
        <f t="shared" ref="BB153:BB158" si="716">BC153+BD153</f>
        <v>58.21</v>
      </c>
      <c r="BC153" s="47">
        <f t="shared" ref="BC153:BC158" si="717">O153+AS153</f>
        <v>44.29</v>
      </c>
      <c r="BD153" s="47">
        <f t="shared" ref="BD153:BD158" si="718">P153+AT153</f>
        <v>13.92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9">
        <v>1259901</v>
      </c>
      <c r="I154" s="9">
        <v>927762</v>
      </c>
      <c r="J154" s="9">
        <v>0</v>
      </c>
      <c r="K154" s="9">
        <v>313584</v>
      </c>
      <c r="L154" s="9">
        <v>18555</v>
      </c>
      <c r="M154" s="9">
        <v>0</v>
      </c>
      <c r="N154" s="47">
        <v>2.61</v>
      </c>
      <c r="O154" s="47">
        <v>2.61</v>
      </c>
      <c r="P154" s="47">
        <v>0</v>
      </c>
      <c r="Q154" s="9">
        <f t="shared" si="700"/>
        <v>0</v>
      </c>
      <c r="R154" s="9"/>
      <c r="S154" s="9"/>
      <c r="T154" s="9"/>
      <c r="U154" s="9"/>
      <c r="V154" s="9"/>
      <c r="W154" s="9"/>
      <c r="X154" s="9">
        <f t="shared" si="701"/>
        <v>0</v>
      </c>
      <c r="Y154" s="9"/>
      <c r="Z154" s="9">
        <f>OON!DR154+OON!DS154</f>
        <v>0</v>
      </c>
      <c r="AA154" s="9"/>
      <c r="AB154" s="9">
        <f t="shared" si="702"/>
        <v>0</v>
      </c>
      <c r="AC154" s="9">
        <f t="shared" si="703"/>
        <v>0</v>
      </c>
      <c r="AD154" s="9">
        <f t="shared" si="704"/>
        <v>0</v>
      </c>
      <c r="AE154" s="9">
        <f t="shared" si="705"/>
        <v>0</v>
      </c>
      <c r="AF154" s="9"/>
      <c r="AG154" s="9"/>
      <c r="AH154" s="9"/>
      <c r="AI154" s="9">
        <f t="shared" si="706"/>
        <v>0</v>
      </c>
      <c r="AJ154" s="47">
        <f>OON!DV154</f>
        <v>0</v>
      </c>
      <c r="AK154" s="47">
        <f>OON!DW154</f>
        <v>0</v>
      </c>
      <c r="AL154" s="47"/>
      <c r="AM154" s="47"/>
      <c r="AN154" s="47"/>
      <c r="AO154" s="47"/>
      <c r="AP154" s="47"/>
      <c r="AQ154" s="47"/>
      <c r="AR154" s="47"/>
      <c r="AS154" s="47">
        <f t="shared" si="707"/>
        <v>0</v>
      </c>
      <c r="AT154" s="47">
        <f t="shared" si="708"/>
        <v>0</v>
      </c>
      <c r="AU154" s="47">
        <f t="shared" si="709"/>
        <v>0</v>
      </c>
      <c r="AV154" s="9">
        <f t="shared" si="710"/>
        <v>1259901</v>
      </c>
      <c r="AW154" s="9">
        <f t="shared" si="711"/>
        <v>927762</v>
      </c>
      <c r="AX154" s="9">
        <f t="shared" si="712"/>
        <v>0</v>
      </c>
      <c r="AY154" s="9">
        <f t="shared" si="713"/>
        <v>313584</v>
      </c>
      <c r="AZ154" s="9">
        <f t="shared" si="714"/>
        <v>18555</v>
      </c>
      <c r="BA154" s="9">
        <f t="shared" si="715"/>
        <v>0</v>
      </c>
      <c r="BB154" s="47">
        <f t="shared" si="716"/>
        <v>2.61</v>
      </c>
      <c r="BC154" s="47">
        <f t="shared" si="717"/>
        <v>2.61</v>
      </c>
      <c r="BD154" s="47">
        <f t="shared" si="718"/>
        <v>0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9">
        <v>2411483</v>
      </c>
      <c r="I155" s="9">
        <v>1773920</v>
      </c>
      <c r="J155" s="9">
        <v>0</v>
      </c>
      <c r="K155" s="9">
        <v>599585</v>
      </c>
      <c r="L155" s="9">
        <v>35478</v>
      </c>
      <c r="M155" s="9">
        <v>2500</v>
      </c>
      <c r="N155" s="47">
        <v>5.5299999999999994</v>
      </c>
      <c r="O155" s="47">
        <v>5.5299999999999994</v>
      </c>
      <c r="P155" s="47">
        <v>0</v>
      </c>
      <c r="Q155" s="9">
        <f t="shared" si="700"/>
        <v>0</v>
      </c>
      <c r="R155" s="50"/>
      <c r="S155" s="50"/>
      <c r="T155" s="50"/>
      <c r="U155" s="50"/>
      <c r="V155" s="50"/>
      <c r="W155" s="50"/>
      <c r="X155" s="9">
        <f t="shared" si="701"/>
        <v>0</v>
      </c>
      <c r="Y155" s="9"/>
      <c r="Z155" s="9">
        <f>OON!DR155+OON!DS155</f>
        <v>0</v>
      </c>
      <c r="AA155" s="9"/>
      <c r="AB155" s="9">
        <f t="shared" si="702"/>
        <v>0</v>
      </c>
      <c r="AC155" s="9">
        <f t="shared" si="703"/>
        <v>0</v>
      </c>
      <c r="AD155" s="9">
        <f t="shared" si="704"/>
        <v>0</v>
      </c>
      <c r="AE155" s="9">
        <f t="shared" si="705"/>
        <v>0</v>
      </c>
      <c r="AF155" s="50"/>
      <c r="AG155" s="50"/>
      <c r="AH155" s="50"/>
      <c r="AI155" s="9">
        <f t="shared" si="706"/>
        <v>0</v>
      </c>
      <c r="AJ155" s="47">
        <f>OON!DV155</f>
        <v>0</v>
      </c>
      <c r="AK155" s="47">
        <f>OON!DW155</f>
        <v>0</v>
      </c>
      <c r="AL155" s="47"/>
      <c r="AM155" s="47"/>
      <c r="AN155" s="47"/>
      <c r="AO155" s="47"/>
      <c r="AP155" s="47"/>
      <c r="AQ155" s="47"/>
      <c r="AR155" s="47"/>
      <c r="AS155" s="47">
        <f t="shared" si="707"/>
        <v>0</v>
      </c>
      <c r="AT155" s="47">
        <f t="shared" si="708"/>
        <v>0</v>
      </c>
      <c r="AU155" s="47">
        <f t="shared" si="709"/>
        <v>0</v>
      </c>
      <c r="AV155" s="9">
        <f t="shared" si="710"/>
        <v>2411483</v>
      </c>
      <c r="AW155" s="9">
        <f t="shared" si="711"/>
        <v>1773920</v>
      </c>
      <c r="AX155" s="9">
        <f t="shared" si="712"/>
        <v>0</v>
      </c>
      <c r="AY155" s="9">
        <f t="shared" si="713"/>
        <v>599585</v>
      </c>
      <c r="AZ155" s="9">
        <f t="shared" si="714"/>
        <v>35478</v>
      </c>
      <c r="BA155" s="9">
        <f t="shared" si="715"/>
        <v>2500</v>
      </c>
      <c r="BB155" s="47">
        <f t="shared" si="716"/>
        <v>5.5299999999999994</v>
      </c>
      <c r="BC155" s="47">
        <f t="shared" si="717"/>
        <v>5.5299999999999994</v>
      </c>
      <c r="BD155" s="47">
        <f t="shared" si="718"/>
        <v>0</v>
      </c>
    </row>
    <row r="156" spans="1:57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9">
        <v>2571506</v>
      </c>
      <c r="I156" s="9">
        <v>1882900</v>
      </c>
      <c r="J156" s="9">
        <v>0</v>
      </c>
      <c r="K156" s="9">
        <v>636420</v>
      </c>
      <c r="L156" s="9">
        <v>37658</v>
      </c>
      <c r="M156" s="9">
        <v>14528</v>
      </c>
      <c r="N156" s="47">
        <v>5.93</v>
      </c>
      <c r="O156" s="47">
        <v>0</v>
      </c>
      <c r="P156" s="47">
        <v>5.93</v>
      </c>
      <c r="Q156" s="9">
        <f t="shared" si="700"/>
        <v>0</v>
      </c>
      <c r="R156" s="50"/>
      <c r="S156" s="50"/>
      <c r="T156" s="50"/>
      <c r="U156" s="50"/>
      <c r="V156" s="50"/>
      <c r="W156" s="50"/>
      <c r="X156" s="9">
        <f t="shared" si="701"/>
        <v>0</v>
      </c>
      <c r="Y156" s="9"/>
      <c r="Z156" s="9">
        <f>OON!DR156+OON!DS156</f>
        <v>0</v>
      </c>
      <c r="AA156" s="9"/>
      <c r="AB156" s="9">
        <f t="shared" si="702"/>
        <v>0</v>
      </c>
      <c r="AC156" s="9">
        <f t="shared" si="703"/>
        <v>0</v>
      </c>
      <c r="AD156" s="9">
        <f t="shared" si="704"/>
        <v>0</v>
      </c>
      <c r="AE156" s="9">
        <f t="shared" si="705"/>
        <v>0</v>
      </c>
      <c r="AF156" s="50"/>
      <c r="AG156" s="50"/>
      <c r="AH156" s="50"/>
      <c r="AI156" s="9">
        <f t="shared" si="706"/>
        <v>0</v>
      </c>
      <c r="AJ156" s="47">
        <f>OON!DV156</f>
        <v>0</v>
      </c>
      <c r="AK156" s="47">
        <f>OON!DW156</f>
        <v>0</v>
      </c>
      <c r="AL156" s="47"/>
      <c r="AM156" s="47"/>
      <c r="AN156" s="47"/>
      <c r="AO156" s="47"/>
      <c r="AP156" s="47"/>
      <c r="AQ156" s="47"/>
      <c r="AR156" s="47"/>
      <c r="AS156" s="47">
        <f t="shared" si="707"/>
        <v>0</v>
      </c>
      <c r="AT156" s="47">
        <f t="shared" si="708"/>
        <v>0</v>
      </c>
      <c r="AU156" s="47">
        <f t="shared" si="709"/>
        <v>0</v>
      </c>
      <c r="AV156" s="9">
        <f t="shared" si="710"/>
        <v>2571506</v>
      </c>
      <c r="AW156" s="9">
        <f t="shared" si="711"/>
        <v>1882900</v>
      </c>
      <c r="AX156" s="9">
        <f t="shared" si="712"/>
        <v>0</v>
      </c>
      <c r="AY156" s="9">
        <f t="shared" si="713"/>
        <v>636420</v>
      </c>
      <c r="AZ156" s="9">
        <f t="shared" si="714"/>
        <v>37658</v>
      </c>
      <c r="BA156" s="9">
        <f t="shared" si="715"/>
        <v>14528</v>
      </c>
      <c r="BB156" s="47">
        <f t="shared" si="716"/>
        <v>5.93</v>
      </c>
      <c r="BC156" s="47">
        <f t="shared" si="717"/>
        <v>0</v>
      </c>
      <c r="BD156" s="47">
        <f t="shared" si="718"/>
        <v>5.93</v>
      </c>
    </row>
    <row r="157" spans="1:57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9">
        <v>4815303</v>
      </c>
      <c r="I157" s="9">
        <v>3514661</v>
      </c>
      <c r="J157" s="9">
        <v>0</v>
      </c>
      <c r="K157" s="9">
        <v>1187955</v>
      </c>
      <c r="L157" s="9">
        <v>70293</v>
      </c>
      <c r="M157" s="9">
        <v>42394</v>
      </c>
      <c r="N157" s="47">
        <v>8.49</v>
      </c>
      <c r="O157" s="47">
        <v>5.07</v>
      </c>
      <c r="P157" s="47">
        <v>3.42</v>
      </c>
      <c r="Q157" s="9">
        <f t="shared" si="700"/>
        <v>0</v>
      </c>
      <c r="R157" s="50"/>
      <c r="S157" s="50"/>
      <c r="T157" s="50"/>
      <c r="U157" s="50"/>
      <c r="V157" s="50"/>
      <c r="W157" s="50"/>
      <c r="X157" s="9">
        <f t="shared" si="701"/>
        <v>0</v>
      </c>
      <c r="Y157" s="9"/>
      <c r="Z157" s="9">
        <f>OON!DR157+OON!DS157</f>
        <v>0</v>
      </c>
      <c r="AA157" s="9"/>
      <c r="AB157" s="9">
        <f t="shared" si="702"/>
        <v>0</v>
      </c>
      <c r="AC157" s="9">
        <f t="shared" si="703"/>
        <v>0</v>
      </c>
      <c r="AD157" s="9">
        <f t="shared" si="704"/>
        <v>0</v>
      </c>
      <c r="AE157" s="9">
        <f t="shared" si="705"/>
        <v>0</v>
      </c>
      <c r="AF157" s="50"/>
      <c r="AG157" s="50"/>
      <c r="AH157" s="50"/>
      <c r="AI157" s="9">
        <f t="shared" si="706"/>
        <v>0</v>
      </c>
      <c r="AJ157" s="47">
        <f>OON!DV157</f>
        <v>0</v>
      </c>
      <c r="AK157" s="47">
        <f>OON!DW157</f>
        <v>0</v>
      </c>
      <c r="AL157" s="47"/>
      <c r="AM157" s="47"/>
      <c r="AN157" s="47"/>
      <c r="AO157" s="47"/>
      <c r="AP157" s="47"/>
      <c r="AQ157" s="47"/>
      <c r="AR157" s="47"/>
      <c r="AS157" s="47">
        <f t="shared" si="707"/>
        <v>0</v>
      </c>
      <c r="AT157" s="47">
        <f t="shared" si="708"/>
        <v>0</v>
      </c>
      <c r="AU157" s="47">
        <f t="shared" si="709"/>
        <v>0</v>
      </c>
      <c r="AV157" s="9">
        <f t="shared" si="710"/>
        <v>4815303</v>
      </c>
      <c r="AW157" s="9">
        <f t="shared" si="711"/>
        <v>3514661</v>
      </c>
      <c r="AX157" s="9">
        <f t="shared" si="712"/>
        <v>0</v>
      </c>
      <c r="AY157" s="9">
        <f t="shared" si="713"/>
        <v>1187955</v>
      </c>
      <c r="AZ157" s="9">
        <f t="shared" si="714"/>
        <v>70293</v>
      </c>
      <c r="BA157" s="9">
        <f t="shared" si="715"/>
        <v>42394</v>
      </c>
      <c r="BB157" s="47">
        <f t="shared" si="716"/>
        <v>8.49</v>
      </c>
      <c r="BC157" s="47">
        <f t="shared" si="717"/>
        <v>5.07</v>
      </c>
      <c r="BD157" s="47">
        <f t="shared" si="718"/>
        <v>3.42</v>
      </c>
    </row>
    <row r="158" spans="1:57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9">
        <v>3771192</v>
      </c>
      <c r="I158" s="9">
        <v>2680815</v>
      </c>
      <c r="J158" s="9">
        <v>80000</v>
      </c>
      <c r="K158" s="9">
        <v>933155</v>
      </c>
      <c r="L158" s="9">
        <v>53616</v>
      </c>
      <c r="M158" s="9">
        <v>23606</v>
      </c>
      <c r="N158" s="47">
        <v>6.12</v>
      </c>
      <c r="O158" s="47">
        <v>4.33</v>
      </c>
      <c r="P158" s="47">
        <v>1.79</v>
      </c>
      <c r="Q158" s="9">
        <f t="shared" si="700"/>
        <v>0</v>
      </c>
      <c r="R158" s="50"/>
      <c r="S158" s="50"/>
      <c r="T158" s="50"/>
      <c r="U158" s="50"/>
      <c r="V158" s="50"/>
      <c r="W158" s="50"/>
      <c r="X158" s="9">
        <f t="shared" si="701"/>
        <v>0</v>
      </c>
      <c r="Y158" s="9"/>
      <c r="Z158" s="9">
        <f>OON!DR158+OON!DS158</f>
        <v>0</v>
      </c>
      <c r="AA158" s="9"/>
      <c r="AB158" s="9">
        <f t="shared" si="702"/>
        <v>0</v>
      </c>
      <c r="AC158" s="9">
        <f t="shared" si="703"/>
        <v>0</v>
      </c>
      <c r="AD158" s="9">
        <f t="shared" si="704"/>
        <v>0</v>
      </c>
      <c r="AE158" s="9">
        <f t="shared" si="705"/>
        <v>0</v>
      </c>
      <c r="AF158" s="50"/>
      <c r="AG158" s="50"/>
      <c r="AH158" s="50"/>
      <c r="AI158" s="9">
        <f t="shared" si="706"/>
        <v>0</v>
      </c>
      <c r="AJ158" s="47">
        <f>OON!DV158</f>
        <v>0</v>
      </c>
      <c r="AK158" s="47">
        <f>OON!DW158</f>
        <v>0</v>
      </c>
      <c r="AL158" s="47"/>
      <c r="AM158" s="47"/>
      <c r="AN158" s="47"/>
      <c r="AO158" s="47"/>
      <c r="AP158" s="47"/>
      <c r="AQ158" s="47"/>
      <c r="AR158" s="47"/>
      <c r="AS158" s="47">
        <f t="shared" si="707"/>
        <v>0</v>
      </c>
      <c r="AT158" s="47">
        <f t="shared" si="708"/>
        <v>0</v>
      </c>
      <c r="AU158" s="47">
        <f t="shared" si="709"/>
        <v>0</v>
      </c>
      <c r="AV158" s="9">
        <f t="shared" si="710"/>
        <v>3771192</v>
      </c>
      <c r="AW158" s="9">
        <f t="shared" si="711"/>
        <v>2680815</v>
      </c>
      <c r="AX158" s="9">
        <f t="shared" si="712"/>
        <v>80000</v>
      </c>
      <c r="AY158" s="9">
        <f t="shared" si="713"/>
        <v>933155</v>
      </c>
      <c r="AZ158" s="9">
        <f t="shared" si="714"/>
        <v>53616</v>
      </c>
      <c r="BA158" s="9">
        <f t="shared" si="715"/>
        <v>23606</v>
      </c>
      <c r="BB158" s="47">
        <f t="shared" si="716"/>
        <v>6.12</v>
      </c>
      <c r="BC158" s="47">
        <f t="shared" si="717"/>
        <v>4.33</v>
      </c>
      <c r="BD158" s="47">
        <f t="shared" si="718"/>
        <v>1.79</v>
      </c>
    </row>
    <row r="159" spans="1:57" x14ac:dyDescent="0.25">
      <c r="A159" s="30"/>
      <c r="B159" s="31"/>
      <c r="C159" s="32"/>
      <c r="D159" s="33" t="s">
        <v>181</v>
      </c>
      <c r="E159" s="31"/>
      <c r="F159" s="31"/>
      <c r="G159" s="32"/>
      <c r="H159" s="51">
        <v>60733478</v>
      </c>
      <c r="I159" s="51">
        <v>43895680</v>
      </c>
      <c r="J159" s="51">
        <v>505320</v>
      </c>
      <c r="K159" s="51">
        <v>15007537</v>
      </c>
      <c r="L159" s="51">
        <v>877913</v>
      </c>
      <c r="M159" s="51">
        <v>447028</v>
      </c>
      <c r="N159" s="58">
        <v>86.89</v>
      </c>
      <c r="O159" s="58">
        <v>61.83</v>
      </c>
      <c r="P159" s="58">
        <v>25.060000000000002</v>
      </c>
      <c r="Q159" s="51">
        <f t="shared" ref="Q159:BD159" si="719">SUM(Q153:Q158)</f>
        <v>0</v>
      </c>
      <c r="R159" s="51">
        <f t="shared" si="719"/>
        <v>0</v>
      </c>
      <c r="S159" s="51">
        <f t="shared" si="719"/>
        <v>0</v>
      </c>
      <c r="T159" s="51">
        <f t="shared" si="719"/>
        <v>0</v>
      </c>
      <c r="U159" s="51">
        <f t="shared" si="719"/>
        <v>0</v>
      </c>
      <c r="V159" s="51">
        <f t="shared" si="719"/>
        <v>0</v>
      </c>
      <c r="W159" s="51">
        <f t="shared" si="719"/>
        <v>0</v>
      </c>
      <c r="X159" s="51">
        <f t="shared" si="719"/>
        <v>0</v>
      </c>
      <c r="Y159" s="51">
        <f t="shared" si="719"/>
        <v>0</v>
      </c>
      <c r="Z159" s="51">
        <f t="shared" si="719"/>
        <v>0</v>
      </c>
      <c r="AA159" s="51">
        <f t="shared" si="719"/>
        <v>0</v>
      </c>
      <c r="AB159" s="51">
        <f t="shared" si="719"/>
        <v>0</v>
      </c>
      <c r="AC159" s="51">
        <f t="shared" si="719"/>
        <v>0</v>
      </c>
      <c r="AD159" s="51">
        <f t="shared" si="719"/>
        <v>0</v>
      </c>
      <c r="AE159" s="51">
        <f t="shared" si="719"/>
        <v>0</v>
      </c>
      <c r="AF159" s="51">
        <f t="shared" si="719"/>
        <v>0</v>
      </c>
      <c r="AG159" s="51">
        <f t="shared" si="719"/>
        <v>0</v>
      </c>
      <c r="AH159" s="51">
        <f t="shared" si="719"/>
        <v>0</v>
      </c>
      <c r="AI159" s="51">
        <f t="shared" si="719"/>
        <v>0</v>
      </c>
      <c r="AJ159" s="58">
        <f t="shared" si="719"/>
        <v>0</v>
      </c>
      <c r="AK159" s="58">
        <f t="shared" si="719"/>
        <v>0</v>
      </c>
      <c r="AL159" s="58">
        <f t="shared" si="719"/>
        <v>0</v>
      </c>
      <c r="AM159" s="58">
        <f t="shared" si="719"/>
        <v>0</v>
      </c>
      <c r="AN159" s="58">
        <f t="shared" si="719"/>
        <v>0</v>
      </c>
      <c r="AO159" s="58">
        <f t="shared" si="719"/>
        <v>0</v>
      </c>
      <c r="AP159" s="58">
        <f t="shared" si="719"/>
        <v>0</v>
      </c>
      <c r="AQ159" s="58">
        <f t="shared" si="719"/>
        <v>0</v>
      </c>
      <c r="AR159" s="58">
        <f t="shared" si="719"/>
        <v>0</v>
      </c>
      <c r="AS159" s="58">
        <f t="shared" si="719"/>
        <v>0</v>
      </c>
      <c r="AT159" s="58">
        <f t="shared" si="719"/>
        <v>0</v>
      </c>
      <c r="AU159" s="58">
        <f t="shared" si="719"/>
        <v>0</v>
      </c>
      <c r="AV159" s="51">
        <f t="shared" si="719"/>
        <v>60733478</v>
      </c>
      <c r="AW159" s="51">
        <f t="shared" si="719"/>
        <v>43895680</v>
      </c>
      <c r="AX159" s="51">
        <f t="shared" si="719"/>
        <v>505320</v>
      </c>
      <c r="AY159" s="51">
        <f t="shared" si="719"/>
        <v>15007537</v>
      </c>
      <c r="AZ159" s="51">
        <f t="shared" si="719"/>
        <v>877913</v>
      </c>
      <c r="BA159" s="51">
        <f t="shared" si="719"/>
        <v>447028</v>
      </c>
      <c r="BB159" s="58">
        <f t="shared" si="719"/>
        <v>86.89</v>
      </c>
      <c r="BC159" s="58">
        <f t="shared" si="719"/>
        <v>61.83</v>
      </c>
      <c r="BD159" s="58">
        <f t="shared" si="719"/>
        <v>25.060000000000002</v>
      </c>
      <c r="BE159" s="43">
        <f>AV159-H159</f>
        <v>0</v>
      </c>
    </row>
    <row r="160" spans="1:57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9">
        <v>51443444</v>
      </c>
      <c r="I160" s="9">
        <v>37404679</v>
      </c>
      <c r="J160" s="9">
        <v>15000</v>
      </c>
      <c r="K160" s="9">
        <v>12647852</v>
      </c>
      <c r="L160" s="9">
        <v>748093</v>
      </c>
      <c r="M160" s="9">
        <v>627820</v>
      </c>
      <c r="N160" s="47">
        <v>65.5</v>
      </c>
      <c r="O160" s="47">
        <v>47.980000000000004</v>
      </c>
      <c r="P160" s="47">
        <v>17.52</v>
      </c>
      <c r="Q160" s="9">
        <f t="shared" ref="Q160:Q164" si="720">Z160*-1</f>
        <v>0</v>
      </c>
      <c r="R160" s="29"/>
      <c r="S160" s="29"/>
      <c r="T160" s="29"/>
      <c r="U160" s="29"/>
      <c r="V160" s="29"/>
      <c r="W160" s="29"/>
      <c r="X160" s="9">
        <f t="shared" ref="X160:X164" si="721">SUM(Q160:W160)</f>
        <v>0</v>
      </c>
      <c r="Y160" s="9"/>
      <c r="Z160" s="9">
        <f>OON!DR160+OON!DS160</f>
        <v>0</v>
      </c>
      <c r="AA160" s="9"/>
      <c r="AB160" s="9">
        <f t="shared" ref="AB160:AB164" si="722">SUM(Y160:AA160)</f>
        <v>0</v>
      </c>
      <c r="AC160" s="9">
        <f t="shared" ref="AC160:AC164" si="723">X160+AB160</f>
        <v>0</v>
      </c>
      <c r="AD160" s="9">
        <f t="shared" ref="AD160:AD164" si="724">ROUND((X160+Y160+Z160)*33.8%,0)</f>
        <v>0</v>
      </c>
      <c r="AE160" s="9">
        <f t="shared" ref="AE160:AE164" si="725">ROUND(X160*2%,0)</f>
        <v>0</v>
      </c>
      <c r="AF160" s="29"/>
      <c r="AG160" s="29"/>
      <c r="AH160" s="29"/>
      <c r="AI160" s="9">
        <f t="shared" ref="AI160:AI164" si="726">AF160+AG160+AH160</f>
        <v>0</v>
      </c>
      <c r="AJ160" s="47">
        <f>OON!DV160</f>
        <v>0</v>
      </c>
      <c r="AK160" s="47">
        <f>OON!DW160</f>
        <v>0</v>
      </c>
      <c r="AL160" s="47"/>
      <c r="AM160" s="47"/>
      <c r="AN160" s="47"/>
      <c r="AO160" s="47"/>
      <c r="AP160" s="47"/>
      <c r="AQ160" s="47"/>
      <c r="AR160" s="47"/>
      <c r="AS160" s="47">
        <f t="shared" ref="AS160:AS164" si="727">AJ160+AL160+AM160+AP160+AR160+AN160</f>
        <v>0</v>
      </c>
      <c r="AT160" s="47">
        <f t="shared" ref="AT160:AT164" si="728">AK160+AQ160+AO160</f>
        <v>0</v>
      </c>
      <c r="AU160" s="47">
        <f t="shared" ref="AU160:AU164" si="729">AS160+AT160</f>
        <v>0</v>
      </c>
      <c r="AV160" s="9">
        <f t="shared" ref="AV160:AV164" si="730">AW160+AX160+AY160+AZ160+BA160</f>
        <v>51443444</v>
      </c>
      <c r="AW160" s="9">
        <f t="shared" ref="AW160:AW164" si="731">I160+X160</f>
        <v>37404679</v>
      </c>
      <c r="AX160" s="9">
        <f t="shared" ref="AX160:AX164" si="732">J160+AB160</f>
        <v>15000</v>
      </c>
      <c r="AY160" s="9">
        <f t="shared" ref="AY160:AY164" si="733">K160+AD160</f>
        <v>12647852</v>
      </c>
      <c r="AZ160" s="9">
        <f t="shared" ref="AZ160:AZ164" si="734">L160+AE160</f>
        <v>748093</v>
      </c>
      <c r="BA160" s="9">
        <f t="shared" ref="BA160:BA164" si="735">M160+AI160</f>
        <v>627820</v>
      </c>
      <c r="BB160" s="47">
        <f t="shared" ref="BB160:BB164" si="736">BC160+BD160</f>
        <v>65.5</v>
      </c>
      <c r="BC160" s="47">
        <f t="shared" ref="BC160:BC164" si="737">O160+AS160</f>
        <v>47.980000000000004</v>
      </c>
      <c r="BD160" s="47">
        <f t="shared" ref="BD160:BD164" si="738">P160+AT160</f>
        <v>17.52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47">
        <v>0</v>
      </c>
      <c r="O161" s="47">
        <v>0</v>
      </c>
      <c r="P161" s="47">
        <v>0</v>
      </c>
      <c r="Q161" s="9">
        <f t="shared" si="720"/>
        <v>0</v>
      </c>
      <c r="R161" s="50"/>
      <c r="S161" s="50"/>
      <c r="T161" s="50"/>
      <c r="U161" s="50"/>
      <c r="V161" s="50"/>
      <c r="W161" s="50"/>
      <c r="X161" s="9">
        <f t="shared" si="721"/>
        <v>0</v>
      </c>
      <c r="Y161" s="9"/>
      <c r="Z161" s="9">
        <f>OON!DR161+OON!DS161</f>
        <v>0</v>
      </c>
      <c r="AA161" s="9"/>
      <c r="AB161" s="9">
        <f t="shared" si="722"/>
        <v>0</v>
      </c>
      <c r="AC161" s="9">
        <f t="shared" si="723"/>
        <v>0</v>
      </c>
      <c r="AD161" s="9">
        <f t="shared" si="724"/>
        <v>0</v>
      </c>
      <c r="AE161" s="9">
        <f t="shared" si="725"/>
        <v>0</v>
      </c>
      <c r="AF161" s="50"/>
      <c r="AG161" s="50"/>
      <c r="AH161" s="50"/>
      <c r="AI161" s="9">
        <f t="shared" si="726"/>
        <v>0</v>
      </c>
      <c r="AJ161" s="47">
        <f>OON!DV161</f>
        <v>0</v>
      </c>
      <c r="AK161" s="47">
        <f>OON!DW161</f>
        <v>0</v>
      </c>
      <c r="AL161" s="47"/>
      <c r="AM161" s="47"/>
      <c r="AN161" s="47"/>
      <c r="AO161" s="47"/>
      <c r="AP161" s="47"/>
      <c r="AQ161" s="47"/>
      <c r="AR161" s="47"/>
      <c r="AS161" s="47">
        <f t="shared" si="727"/>
        <v>0</v>
      </c>
      <c r="AT161" s="47">
        <f t="shared" si="728"/>
        <v>0</v>
      </c>
      <c r="AU161" s="47">
        <f t="shared" si="729"/>
        <v>0</v>
      </c>
      <c r="AV161" s="9">
        <f t="shared" si="730"/>
        <v>0</v>
      </c>
      <c r="AW161" s="9">
        <f t="shared" si="731"/>
        <v>0</v>
      </c>
      <c r="AX161" s="9">
        <f t="shared" si="732"/>
        <v>0</v>
      </c>
      <c r="AY161" s="9">
        <f t="shared" si="733"/>
        <v>0</v>
      </c>
      <c r="AZ161" s="9">
        <f t="shared" si="734"/>
        <v>0</v>
      </c>
      <c r="BA161" s="9">
        <f t="shared" si="735"/>
        <v>0</v>
      </c>
      <c r="BB161" s="47">
        <f t="shared" si="736"/>
        <v>0</v>
      </c>
      <c r="BC161" s="47">
        <f t="shared" si="737"/>
        <v>0</v>
      </c>
      <c r="BD161" s="47">
        <f t="shared" si="738"/>
        <v>0</v>
      </c>
    </row>
    <row r="162" spans="1:57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9">
        <v>6424761</v>
      </c>
      <c r="I162" s="9">
        <v>4690075</v>
      </c>
      <c r="J162" s="9">
        <v>0</v>
      </c>
      <c r="K162" s="9">
        <v>1585245</v>
      </c>
      <c r="L162" s="9">
        <v>93801</v>
      </c>
      <c r="M162" s="9">
        <v>55640</v>
      </c>
      <c r="N162" s="47">
        <v>14.77</v>
      </c>
      <c r="O162" s="47">
        <v>0</v>
      </c>
      <c r="P162" s="47">
        <v>14.77</v>
      </c>
      <c r="Q162" s="9">
        <f t="shared" si="720"/>
        <v>0</v>
      </c>
      <c r="R162" s="50"/>
      <c r="S162" s="50"/>
      <c r="T162" s="50"/>
      <c r="U162" s="50"/>
      <c r="V162" s="50"/>
      <c r="W162" s="50"/>
      <c r="X162" s="9">
        <f t="shared" si="721"/>
        <v>0</v>
      </c>
      <c r="Y162" s="9"/>
      <c r="Z162" s="9">
        <f>OON!DR162+OON!DS162</f>
        <v>0</v>
      </c>
      <c r="AA162" s="9"/>
      <c r="AB162" s="9">
        <f t="shared" si="722"/>
        <v>0</v>
      </c>
      <c r="AC162" s="9">
        <f t="shared" si="723"/>
        <v>0</v>
      </c>
      <c r="AD162" s="9">
        <f t="shared" si="724"/>
        <v>0</v>
      </c>
      <c r="AE162" s="9">
        <f t="shared" si="725"/>
        <v>0</v>
      </c>
      <c r="AF162" s="50"/>
      <c r="AG162" s="50"/>
      <c r="AH162" s="50"/>
      <c r="AI162" s="9">
        <f t="shared" si="726"/>
        <v>0</v>
      </c>
      <c r="AJ162" s="47">
        <f>OON!DV162</f>
        <v>0</v>
      </c>
      <c r="AK162" s="47">
        <f>OON!DW162</f>
        <v>0</v>
      </c>
      <c r="AL162" s="47"/>
      <c r="AM162" s="47"/>
      <c r="AN162" s="47"/>
      <c r="AO162" s="47"/>
      <c r="AP162" s="47"/>
      <c r="AQ162" s="47"/>
      <c r="AR162" s="47"/>
      <c r="AS162" s="47">
        <f t="shared" si="727"/>
        <v>0</v>
      </c>
      <c r="AT162" s="47">
        <f t="shared" si="728"/>
        <v>0</v>
      </c>
      <c r="AU162" s="47">
        <f t="shared" si="729"/>
        <v>0</v>
      </c>
      <c r="AV162" s="9">
        <f t="shared" si="730"/>
        <v>6424761</v>
      </c>
      <c r="AW162" s="9">
        <f t="shared" si="731"/>
        <v>4690075</v>
      </c>
      <c r="AX162" s="9">
        <f t="shared" si="732"/>
        <v>0</v>
      </c>
      <c r="AY162" s="9">
        <f t="shared" si="733"/>
        <v>1585245</v>
      </c>
      <c r="AZ162" s="9">
        <f t="shared" si="734"/>
        <v>93801</v>
      </c>
      <c r="BA162" s="9">
        <f t="shared" si="735"/>
        <v>55640</v>
      </c>
      <c r="BB162" s="47">
        <f t="shared" si="736"/>
        <v>14.77</v>
      </c>
      <c r="BC162" s="47">
        <f t="shared" si="737"/>
        <v>0</v>
      </c>
      <c r="BD162" s="47">
        <f t="shared" si="738"/>
        <v>14.77</v>
      </c>
    </row>
    <row r="163" spans="1:57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9">
        <v>642546</v>
      </c>
      <c r="I163" s="9">
        <v>466973</v>
      </c>
      <c r="J163" s="9">
        <v>0</v>
      </c>
      <c r="K163" s="9">
        <v>157836</v>
      </c>
      <c r="L163" s="9">
        <v>9339</v>
      </c>
      <c r="M163" s="9">
        <v>8398</v>
      </c>
      <c r="N163" s="47">
        <v>1.47</v>
      </c>
      <c r="O163" s="47">
        <v>0</v>
      </c>
      <c r="P163" s="47">
        <v>1.47</v>
      </c>
      <c r="Q163" s="9">
        <f t="shared" si="720"/>
        <v>0</v>
      </c>
      <c r="R163" s="50"/>
      <c r="S163" s="50"/>
      <c r="T163" s="50"/>
      <c r="U163" s="50"/>
      <c r="V163" s="50"/>
      <c r="W163" s="50"/>
      <c r="X163" s="9">
        <f t="shared" si="721"/>
        <v>0</v>
      </c>
      <c r="Y163" s="9"/>
      <c r="Z163" s="9">
        <f>OON!DR163+OON!DS163</f>
        <v>0</v>
      </c>
      <c r="AA163" s="9"/>
      <c r="AB163" s="9">
        <f t="shared" si="722"/>
        <v>0</v>
      </c>
      <c r="AC163" s="9">
        <f t="shared" si="723"/>
        <v>0</v>
      </c>
      <c r="AD163" s="9">
        <f t="shared" si="724"/>
        <v>0</v>
      </c>
      <c r="AE163" s="9">
        <f t="shared" si="725"/>
        <v>0</v>
      </c>
      <c r="AF163" s="50"/>
      <c r="AG163" s="50"/>
      <c r="AH163" s="50"/>
      <c r="AI163" s="9">
        <f t="shared" si="726"/>
        <v>0</v>
      </c>
      <c r="AJ163" s="47">
        <f>OON!DV163</f>
        <v>0</v>
      </c>
      <c r="AK163" s="47">
        <f>OON!DW163</f>
        <v>0</v>
      </c>
      <c r="AL163" s="47"/>
      <c r="AM163" s="47"/>
      <c r="AN163" s="47"/>
      <c r="AO163" s="47"/>
      <c r="AP163" s="47"/>
      <c r="AQ163" s="47"/>
      <c r="AR163" s="47"/>
      <c r="AS163" s="47">
        <f t="shared" si="727"/>
        <v>0</v>
      </c>
      <c r="AT163" s="47">
        <f t="shared" si="728"/>
        <v>0</v>
      </c>
      <c r="AU163" s="47">
        <f t="shared" si="729"/>
        <v>0</v>
      </c>
      <c r="AV163" s="9">
        <f t="shared" si="730"/>
        <v>642546</v>
      </c>
      <c r="AW163" s="9">
        <f t="shared" si="731"/>
        <v>466973</v>
      </c>
      <c r="AX163" s="9">
        <f t="shared" si="732"/>
        <v>0</v>
      </c>
      <c r="AY163" s="9">
        <f t="shared" si="733"/>
        <v>157836</v>
      </c>
      <c r="AZ163" s="9">
        <f t="shared" si="734"/>
        <v>9339</v>
      </c>
      <c r="BA163" s="9">
        <f t="shared" si="735"/>
        <v>8398</v>
      </c>
      <c r="BB163" s="47">
        <f t="shared" si="736"/>
        <v>1.47</v>
      </c>
      <c r="BC163" s="47">
        <f t="shared" si="737"/>
        <v>0</v>
      </c>
      <c r="BD163" s="47">
        <f t="shared" si="738"/>
        <v>1.47</v>
      </c>
    </row>
    <row r="164" spans="1:57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9">
        <v>3659119</v>
      </c>
      <c r="I164" s="9">
        <v>2678518</v>
      </c>
      <c r="J164" s="9">
        <v>0</v>
      </c>
      <c r="K164" s="9">
        <v>905339</v>
      </c>
      <c r="L164" s="9">
        <v>53570</v>
      </c>
      <c r="M164" s="9">
        <v>21692</v>
      </c>
      <c r="N164" s="47">
        <v>6.09</v>
      </c>
      <c r="O164" s="47">
        <v>4.21</v>
      </c>
      <c r="P164" s="47">
        <v>1.8800000000000001</v>
      </c>
      <c r="Q164" s="9">
        <f t="shared" si="720"/>
        <v>0</v>
      </c>
      <c r="R164" s="50"/>
      <c r="S164" s="50"/>
      <c r="T164" s="50"/>
      <c r="U164" s="50"/>
      <c r="V164" s="50"/>
      <c r="W164" s="50"/>
      <c r="X164" s="9">
        <f t="shared" si="721"/>
        <v>0</v>
      </c>
      <c r="Y164" s="9"/>
      <c r="Z164" s="9">
        <f>OON!DR164+OON!DS164</f>
        <v>0</v>
      </c>
      <c r="AA164" s="9"/>
      <c r="AB164" s="9">
        <f t="shared" si="722"/>
        <v>0</v>
      </c>
      <c r="AC164" s="9">
        <f t="shared" si="723"/>
        <v>0</v>
      </c>
      <c r="AD164" s="9">
        <f t="shared" si="724"/>
        <v>0</v>
      </c>
      <c r="AE164" s="9">
        <f t="shared" si="725"/>
        <v>0</v>
      </c>
      <c r="AF164" s="50"/>
      <c r="AG164" s="50"/>
      <c r="AH164" s="50"/>
      <c r="AI164" s="9">
        <f t="shared" si="726"/>
        <v>0</v>
      </c>
      <c r="AJ164" s="47">
        <f>OON!DV164</f>
        <v>0</v>
      </c>
      <c r="AK164" s="47">
        <f>OON!DW164</f>
        <v>0</v>
      </c>
      <c r="AL164" s="47"/>
      <c r="AM164" s="47"/>
      <c r="AN164" s="47"/>
      <c r="AO164" s="47"/>
      <c r="AP164" s="47"/>
      <c r="AQ164" s="47"/>
      <c r="AR164" s="47"/>
      <c r="AS164" s="47">
        <f t="shared" si="727"/>
        <v>0</v>
      </c>
      <c r="AT164" s="47">
        <f t="shared" si="728"/>
        <v>0</v>
      </c>
      <c r="AU164" s="47">
        <f t="shared" si="729"/>
        <v>0</v>
      </c>
      <c r="AV164" s="9">
        <f t="shared" si="730"/>
        <v>3659119</v>
      </c>
      <c r="AW164" s="9">
        <f t="shared" si="731"/>
        <v>2678518</v>
      </c>
      <c r="AX164" s="9">
        <f t="shared" si="732"/>
        <v>0</v>
      </c>
      <c r="AY164" s="9">
        <f t="shared" si="733"/>
        <v>905339</v>
      </c>
      <c r="AZ164" s="9">
        <f t="shared" si="734"/>
        <v>53570</v>
      </c>
      <c r="BA164" s="9">
        <f t="shared" si="735"/>
        <v>21692</v>
      </c>
      <c r="BB164" s="47">
        <f t="shared" si="736"/>
        <v>6.09</v>
      </c>
      <c r="BC164" s="47">
        <f t="shared" si="737"/>
        <v>4.21</v>
      </c>
      <c r="BD164" s="47">
        <f t="shared" si="738"/>
        <v>1.8800000000000001</v>
      </c>
    </row>
    <row r="165" spans="1:57" x14ac:dyDescent="0.25">
      <c r="A165" s="30"/>
      <c r="B165" s="31"/>
      <c r="C165" s="32"/>
      <c r="D165" s="33" t="s">
        <v>182</v>
      </c>
      <c r="E165" s="31"/>
      <c r="F165" s="31"/>
      <c r="G165" s="32"/>
      <c r="H165" s="51">
        <v>62169870</v>
      </c>
      <c r="I165" s="51">
        <v>45240245</v>
      </c>
      <c r="J165" s="51">
        <v>15000</v>
      </c>
      <c r="K165" s="51">
        <v>15296272</v>
      </c>
      <c r="L165" s="51">
        <v>904803</v>
      </c>
      <c r="M165" s="51">
        <v>713550</v>
      </c>
      <c r="N165" s="58">
        <v>87.83</v>
      </c>
      <c r="O165" s="58">
        <v>52.190000000000005</v>
      </c>
      <c r="P165" s="58">
        <v>35.64</v>
      </c>
      <c r="Q165" s="51">
        <f t="shared" ref="Q165:BD165" si="739">SUM(Q160:Q164)</f>
        <v>0</v>
      </c>
      <c r="R165" s="51">
        <f t="shared" si="739"/>
        <v>0</v>
      </c>
      <c r="S165" s="51">
        <f t="shared" si="739"/>
        <v>0</v>
      </c>
      <c r="T165" s="51">
        <f t="shared" si="739"/>
        <v>0</v>
      </c>
      <c r="U165" s="51">
        <f t="shared" si="739"/>
        <v>0</v>
      </c>
      <c r="V165" s="51">
        <f t="shared" si="739"/>
        <v>0</v>
      </c>
      <c r="W165" s="51">
        <f t="shared" si="739"/>
        <v>0</v>
      </c>
      <c r="X165" s="51">
        <f t="shared" si="739"/>
        <v>0</v>
      </c>
      <c r="Y165" s="51">
        <f t="shared" si="739"/>
        <v>0</v>
      </c>
      <c r="Z165" s="51">
        <f t="shared" si="739"/>
        <v>0</v>
      </c>
      <c r="AA165" s="51">
        <f t="shared" si="739"/>
        <v>0</v>
      </c>
      <c r="AB165" s="51">
        <f t="shared" si="739"/>
        <v>0</v>
      </c>
      <c r="AC165" s="51">
        <f t="shared" si="739"/>
        <v>0</v>
      </c>
      <c r="AD165" s="51">
        <f t="shared" si="739"/>
        <v>0</v>
      </c>
      <c r="AE165" s="51">
        <f t="shared" si="739"/>
        <v>0</v>
      </c>
      <c r="AF165" s="51">
        <f t="shared" si="739"/>
        <v>0</v>
      </c>
      <c r="AG165" s="51">
        <f t="shared" si="739"/>
        <v>0</v>
      </c>
      <c r="AH165" s="51">
        <f t="shared" si="739"/>
        <v>0</v>
      </c>
      <c r="AI165" s="51">
        <f t="shared" si="739"/>
        <v>0</v>
      </c>
      <c r="AJ165" s="58">
        <f t="shared" si="739"/>
        <v>0</v>
      </c>
      <c r="AK165" s="58">
        <f t="shared" si="739"/>
        <v>0</v>
      </c>
      <c r="AL165" s="58">
        <f t="shared" si="739"/>
        <v>0</v>
      </c>
      <c r="AM165" s="58">
        <f t="shared" si="739"/>
        <v>0</v>
      </c>
      <c r="AN165" s="58">
        <f t="shared" si="739"/>
        <v>0</v>
      </c>
      <c r="AO165" s="58">
        <f t="shared" si="739"/>
        <v>0</v>
      </c>
      <c r="AP165" s="58">
        <f t="shared" si="739"/>
        <v>0</v>
      </c>
      <c r="AQ165" s="58">
        <f t="shared" si="739"/>
        <v>0</v>
      </c>
      <c r="AR165" s="58">
        <f t="shared" si="739"/>
        <v>0</v>
      </c>
      <c r="AS165" s="58">
        <f t="shared" si="739"/>
        <v>0</v>
      </c>
      <c r="AT165" s="58">
        <f t="shared" si="739"/>
        <v>0</v>
      </c>
      <c r="AU165" s="58">
        <f t="shared" si="739"/>
        <v>0</v>
      </c>
      <c r="AV165" s="51">
        <f t="shared" si="739"/>
        <v>62169870</v>
      </c>
      <c r="AW165" s="51">
        <f t="shared" si="739"/>
        <v>45240245</v>
      </c>
      <c r="AX165" s="51">
        <f t="shared" si="739"/>
        <v>15000</v>
      </c>
      <c r="AY165" s="51">
        <f t="shared" si="739"/>
        <v>15296272</v>
      </c>
      <c r="AZ165" s="51">
        <f t="shared" si="739"/>
        <v>904803</v>
      </c>
      <c r="BA165" s="51">
        <f t="shared" si="739"/>
        <v>713550</v>
      </c>
      <c r="BB165" s="58">
        <f t="shared" si="739"/>
        <v>87.83</v>
      </c>
      <c r="BC165" s="58">
        <f t="shared" si="739"/>
        <v>52.190000000000005</v>
      </c>
      <c r="BD165" s="58">
        <f t="shared" si="739"/>
        <v>35.64</v>
      </c>
      <c r="BE165" s="43">
        <f>AV165-H165</f>
        <v>0</v>
      </c>
    </row>
    <row r="166" spans="1:57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9">
        <v>4983479</v>
      </c>
      <c r="I166" s="9">
        <v>3649395</v>
      </c>
      <c r="J166" s="9">
        <v>0</v>
      </c>
      <c r="K166" s="9">
        <v>1233496</v>
      </c>
      <c r="L166" s="9">
        <v>72988</v>
      </c>
      <c r="M166" s="9">
        <v>27600</v>
      </c>
      <c r="N166" s="47">
        <v>7.63</v>
      </c>
      <c r="O166" s="47">
        <v>6</v>
      </c>
      <c r="P166" s="47">
        <v>1.63</v>
      </c>
      <c r="Q166" s="9">
        <f t="shared" ref="Q166:Q175" si="740">Z166*-1</f>
        <v>0</v>
      </c>
      <c r="R166" s="29"/>
      <c r="S166" s="29"/>
      <c r="T166" s="29"/>
      <c r="U166" s="29"/>
      <c r="V166" s="29"/>
      <c r="W166" s="29"/>
      <c r="X166" s="9">
        <f t="shared" ref="X166:X175" si="741">SUM(Q166:W166)</f>
        <v>0</v>
      </c>
      <c r="Y166" s="9"/>
      <c r="Z166" s="9">
        <f>OON!DR166+OON!DS166</f>
        <v>0</v>
      </c>
      <c r="AA166" s="9"/>
      <c r="AB166" s="9">
        <f t="shared" ref="AB166:AB175" si="742">SUM(Y166:AA166)</f>
        <v>0</v>
      </c>
      <c r="AC166" s="9">
        <f t="shared" ref="AC166:AC175" si="743">X166+AB166</f>
        <v>0</v>
      </c>
      <c r="AD166" s="9">
        <f t="shared" ref="AD166:AD175" si="744">ROUND((X166+Y166+Z166)*33.8%,0)</f>
        <v>0</v>
      </c>
      <c r="AE166" s="9">
        <f t="shared" ref="AE166:AE175" si="745">ROUND(X166*2%,0)</f>
        <v>0</v>
      </c>
      <c r="AF166" s="29"/>
      <c r="AG166" s="29"/>
      <c r="AH166" s="29"/>
      <c r="AI166" s="9">
        <f t="shared" ref="AI166:AI175" si="746">AF166+AG166+AH166</f>
        <v>0</v>
      </c>
      <c r="AJ166" s="47">
        <f>OON!DV166</f>
        <v>0</v>
      </c>
      <c r="AK166" s="47">
        <f>OON!DW166</f>
        <v>0</v>
      </c>
      <c r="AL166" s="47"/>
      <c r="AM166" s="47"/>
      <c r="AN166" s="47"/>
      <c r="AO166" s="47"/>
      <c r="AP166" s="47"/>
      <c r="AQ166" s="47"/>
      <c r="AR166" s="47"/>
      <c r="AS166" s="47">
        <f t="shared" ref="AS166:AS175" si="747">AJ166+AL166+AM166+AP166+AR166+AN166</f>
        <v>0</v>
      </c>
      <c r="AT166" s="47">
        <f t="shared" ref="AT166:AT175" si="748">AK166+AQ166+AO166</f>
        <v>0</v>
      </c>
      <c r="AU166" s="47">
        <f t="shared" ref="AU166:AU175" si="749">AS166+AT166</f>
        <v>0</v>
      </c>
      <c r="AV166" s="9">
        <f t="shared" ref="AV166:AV175" si="750">AW166+AX166+AY166+AZ166+BA166</f>
        <v>4983479</v>
      </c>
      <c r="AW166" s="9">
        <f t="shared" ref="AW166:AW175" si="751">I166+X166</f>
        <v>3649395</v>
      </c>
      <c r="AX166" s="9">
        <f t="shared" ref="AX166:AX175" si="752">J166+AB166</f>
        <v>0</v>
      </c>
      <c r="AY166" s="9">
        <f t="shared" ref="AY166:AY175" si="753">K166+AD166</f>
        <v>1233496</v>
      </c>
      <c r="AZ166" s="9">
        <f t="shared" ref="AZ166:AZ175" si="754">L166+AE166</f>
        <v>72988</v>
      </c>
      <c r="BA166" s="9">
        <f t="shared" ref="BA166:BA175" si="755">M166+AI166</f>
        <v>27600</v>
      </c>
      <c r="BB166" s="47">
        <f t="shared" ref="BB166:BB175" si="756">BC166+BD166</f>
        <v>7.63</v>
      </c>
      <c r="BC166" s="47">
        <f t="shared" ref="BC166:BC175" si="757">O166+AS166</f>
        <v>6</v>
      </c>
      <c r="BD166" s="47">
        <f t="shared" ref="BD166:BD175" si="758">P166+AT166</f>
        <v>1.63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9">
        <v>1531121</v>
      </c>
      <c r="I167" s="9">
        <v>1127482</v>
      </c>
      <c r="J167" s="9">
        <v>0</v>
      </c>
      <c r="K167" s="9">
        <v>381089</v>
      </c>
      <c r="L167" s="9">
        <v>22550</v>
      </c>
      <c r="M167" s="9">
        <v>0</v>
      </c>
      <c r="N167" s="47">
        <v>2.77</v>
      </c>
      <c r="O167" s="47">
        <v>2.77</v>
      </c>
      <c r="P167" s="47">
        <v>0</v>
      </c>
      <c r="Q167" s="9">
        <f t="shared" si="740"/>
        <v>0</v>
      </c>
      <c r="R167" s="9"/>
      <c r="S167" s="9"/>
      <c r="T167" s="9"/>
      <c r="U167" s="9"/>
      <c r="V167" s="9"/>
      <c r="W167" s="9"/>
      <c r="X167" s="9">
        <f t="shared" si="741"/>
        <v>0</v>
      </c>
      <c r="Y167" s="9"/>
      <c r="Z167" s="9">
        <f>OON!DR167+OON!DS167</f>
        <v>0</v>
      </c>
      <c r="AA167" s="9"/>
      <c r="AB167" s="9">
        <f t="shared" si="742"/>
        <v>0</v>
      </c>
      <c r="AC167" s="9">
        <f t="shared" si="743"/>
        <v>0</v>
      </c>
      <c r="AD167" s="9">
        <f t="shared" si="744"/>
        <v>0</v>
      </c>
      <c r="AE167" s="9">
        <f t="shared" si="745"/>
        <v>0</v>
      </c>
      <c r="AF167" s="9"/>
      <c r="AG167" s="9"/>
      <c r="AH167" s="9"/>
      <c r="AI167" s="9">
        <f t="shared" si="746"/>
        <v>0</v>
      </c>
      <c r="AJ167" s="47">
        <f>OON!DV167</f>
        <v>0</v>
      </c>
      <c r="AK167" s="47">
        <f>OON!DW167</f>
        <v>0</v>
      </c>
      <c r="AL167" s="47"/>
      <c r="AM167" s="47"/>
      <c r="AN167" s="47"/>
      <c r="AO167" s="47"/>
      <c r="AP167" s="47"/>
      <c r="AQ167" s="47"/>
      <c r="AR167" s="47"/>
      <c r="AS167" s="47">
        <f t="shared" si="747"/>
        <v>0</v>
      </c>
      <c r="AT167" s="47">
        <f t="shared" si="748"/>
        <v>0</v>
      </c>
      <c r="AU167" s="47">
        <f t="shared" si="749"/>
        <v>0</v>
      </c>
      <c r="AV167" s="9">
        <f t="shared" si="750"/>
        <v>1531121</v>
      </c>
      <c r="AW167" s="9">
        <f t="shared" si="751"/>
        <v>1127482</v>
      </c>
      <c r="AX167" s="9">
        <f t="shared" si="752"/>
        <v>0</v>
      </c>
      <c r="AY167" s="9">
        <f t="shared" si="753"/>
        <v>381089</v>
      </c>
      <c r="AZ167" s="9">
        <f t="shared" si="754"/>
        <v>22550</v>
      </c>
      <c r="BA167" s="9">
        <f t="shared" si="755"/>
        <v>0</v>
      </c>
      <c r="BB167" s="47">
        <f t="shared" si="756"/>
        <v>2.77</v>
      </c>
      <c r="BC167" s="47">
        <f t="shared" si="757"/>
        <v>2.77</v>
      </c>
      <c r="BD167" s="47">
        <f t="shared" si="758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9">
        <v>36104822</v>
      </c>
      <c r="I168" s="9">
        <v>26050049</v>
      </c>
      <c r="J168" s="9">
        <v>77770</v>
      </c>
      <c r="K168" s="9">
        <v>8831202</v>
      </c>
      <c r="L168" s="9">
        <v>521001</v>
      </c>
      <c r="M168" s="9">
        <v>624800</v>
      </c>
      <c r="N168" s="47">
        <v>46.059999999999988</v>
      </c>
      <c r="O168" s="47">
        <v>36.469999999999992</v>
      </c>
      <c r="P168" s="47">
        <v>9.59</v>
      </c>
      <c r="Q168" s="9">
        <f t="shared" si="740"/>
        <v>0</v>
      </c>
      <c r="R168" s="9"/>
      <c r="S168" s="9"/>
      <c r="T168" s="9"/>
      <c r="U168" s="9"/>
      <c r="V168" s="9"/>
      <c r="W168" s="9"/>
      <c r="X168" s="9">
        <f t="shared" si="741"/>
        <v>0</v>
      </c>
      <c r="Y168" s="9"/>
      <c r="Z168" s="9">
        <f>OON!DR168+OON!DS168</f>
        <v>0</v>
      </c>
      <c r="AA168" s="9"/>
      <c r="AB168" s="9">
        <f t="shared" si="742"/>
        <v>0</v>
      </c>
      <c r="AC168" s="9">
        <f t="shared" si="743"/>
        <v>0</v>
      </c>
      <c r="AD168" s="9">
        <f t="shared" si="744"/>
        <v>0</v>
      </c>
      <c r="AE168" s="9">
        <f t="shared" si="745"/>
        <v>0</v>
      </c>
      <c r="AF168" s="9"/>
      <c r="AG168" s="9"/>
      <c r="AH168" s="9"/>
      <c r="AI168" s="9">
        <f t="shared" si="746"/>
        <v>0</v>
      </c>
      <c r="AJ168" s="47">
        <f>OON!DV168</f>
        <v>0</v>
      </c>
      <c r="AK168" s="47">
        <f>OON!DW168</f>
        <v>0</v>
      </c>
      <c r="AL168" s="47"/>
      <c r="AM168" s="47"/>
      <c r="AN168" s="47"/>
      <c r="AO168" s="47"/>
      <c r="AP168" s="47"/>
      <c r="AQ168" s="47"/>
      <c r="AR168" s="47"/>
      <c r="AS168" s="47">
        <f t="shared" si="747"/>
        <v>0</v>
      </c>
      <c r="AT168" s="47">
        <f t="shared" si="748"/>
        <v>0</v>
      </c>
      <c r="AU168" s="47">
        <f t="shared" si="749"/>
        <v>0</v>
      </c>
      <c r="AV168" s="9">
        <f t="shared" si="750"/>
        <v>36104822</v>
      </c>
      <c r="AW168" s="9">
        <f t="shared" si="751"/>
        <v>26050049</v>
      </c>
      <c r="AX168" s="9">
        <f t="shared" si="752"/>
        <v>77770</v>
      </c>
      <c r="AY168" s="9">
        <f t="shared" si="753"/>
        <v>8831202</v>
      </c>
      <c r="AZ168" s="9">
        <f t="shared" si="754"/>
        <v>521001</v>
      </c>
      <c r="BA168" s="9">
        <f t="shared" si="755"/>
        <v>624800</v>
      </c>
      <c r="BB168" s="47">
        <f t="shared" si="756"/>
        <v>46.059999999999988</v>
      </c>
      <c r="BC168" s="47">
        <f t="shared" si="757"/>
        <v>36.469999999999992</v>
      </c>
      <c r="BD168" s="47">
        <f t="shared" si="758"/>
        <v>9.59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9">
        <v>3174569</v>
      </c>
      <c r="I169" s="9">
        <v>2337679</v>
      </c>
      <c r="J169" s="9">
        <v>0</v>
      </c>
      <c r="K169" s="9">
        <v>790136</v>
      </c>
      <c r="L169" s="9">
        <v>46754</v>
      </c>
      <c r="M169" s="9">
        <v>0</v>
      </c>
      <c r="N169" s="47">
        <v>5.91</v>
      </c>
      <c r="O169" s="47">
        <v>5.91</v>
      </c>
      <c r="P169" s="47">
        <v>0</v>
      </c>
      <c r="Q169" s="9">
        <f t="shared" si="740"/>
        <v>0</v>
      </c>
      <c r="R169" s="9"/>
      <c r="S169" s="9"/>
      <c r="T169" s="9"/>
      <c r="U169" s="9"/>
      <c r="V169" s="9"/>
      <c r="W169" s="9"/>
      <c r="X169" s="9">
        <f t="shared" si="741"/>
        <v>0</v>
      </c>
      <c r="Y169" s="9"/>
      <c r="Z169" s="9">
        <f>OON!DR169+OON!DS169</f>
        <v>0</v>
      </c>
      <c r="AA169" s="9"/>
      <c r="AB169" s="9">
        <f t="shared" si="742"/>
        <v>0</v>
      </c>
      <c r="AC169" s="9">
        <f t="shared" si="743"/>
        <v>0</v>
      </c>
      <c r="AD169" s="9">
        <f t="shared" si="744"/>
        <v>0</v>
      </c>
      <c r="AE169" s="9">
        <f t="shared" si="745"/>
        <v>0</v>
      </c>
      <c r="AF169" s="9"/>
      <c r="AG169" s="9"/>
      <c r="AH169" s="9"/>
      <c r="AI169" s="9">
        <f t="shared" si="746"/>
        <v>0</v>
      </c>
      <c r="AJ169" s="47">
        <f>OON!DV169</f>
        <v>0</v>
      </c>
      <c r="AK169" s="47">
        <f>OON!DW169</f>
        <v>0</v>
      </c>
      <c r="AL169" s="47"/>
      <c r="AM169" s="47"/>
      <c r="AN169" s="47"/>
      <c r="AO169" s="47"/>
      <c r="AP169" s="47"/>
      <c r="AQ169" s="47"/>
      <c r="AR169" s="47"/>
      <c r="AS169" s="47">
        <f t="shared" si="747"/>
        <v>0</v>
      </c>
      <c r="AT169" s="47">
        <f t="shared" si="748"/>
        <v>0</v>
      </c>
      <c r="AU169" s="47">
        <f t="shared" si="749"/>
        <v>0</v>
      </c>
      <c r="AV169" s="9">
        <f t="shared" si="750"/>
        <v>3174569</v>
      </c>
      <c r="AW169" s="9">
        <f t="shared" si="751"/>
        <v>2337679</v>
      </c>
      <c r="AX169" s="9">
        <f t="shared" si="752"/>
        <v>0</v>
      </c>
      <c r="AY169" s="9">
        <f t="shared" si="753"/>
        <v>790136</v>
      </c>
      <c r="AZ169" s="9">
        <f t="shared" si="754"/>
        <v>46754</v>
      </c>
      <c r="BA169" s="9">
        <f t="shared" si="755"/>
        <v>0</v>
      </c>
      <c r="BB169" s="47">
        <f t="shared" si="756"/>
        <v>5.91</v>
      </c>
      <c r="BC169" s="47">
        <f t="shared" si="757"/>
        <v>5.91</v>
      </c>
      <c r="BD169" s="47">
        <f t="shared" si="758"/>
        <v>0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9">
        <v>2500</v>
      </c>
      <c r="I170" s="9">
        <v>0</v>
      </c>
      <c r="J170" s="9">
        <v>0</v>
      </c>
      <c r="K170" s="9">
        <v>0</v>
      </c>
      <c r="L170" s="9">
        <v>0</v>
      </c>
      <c r="M170" s="9">
        <v>2500</v>
      </c>
      <c r="N170" s="47">
        <v>0</v>
      </c>
      <c r="O170" s="47">
        <v>0</v>
      </c>
      <c r="P170" s="47">
        <v>0</v>
      </c>
      <c r="Q170" s="9">
        <f t="shared" si="740"/>
        <v>0</v>
      </c>
      <c r="R170" s="50"/>
      <c r="S170" s="50"/>
      <c r="T170" s="50"/>
      <c r="U170" s="50"/>
      <c r="V170" s="50"/>
      <c r="W170" s="50"/>
      <c r="X170" s="9">
        <f t="shared" si="741"/>
        <v>0</v>
      </c>
      <c r="Y170" s="9"/>
      <c r="Z170" s="9">
        <f>OON!DR170+OON!DS170</f>
        <v>0</v>
      </c>
      <c r="AA170" s="9"/>
      <c r="AB170" s="9">
        <f t="shared" si="742"/>
        <v>0</v>
      </c>
      <c r="AC170" s="9">
        <f t="shared" si="743"/>
        <v>0</v>
      </c>
      <c r="AD170" s="9">
        <f t="shared" si="744"/>
        <v>0</v>
      </c>
      <c r="AE170" s="9">
        <f t="shared" si="745"/>
        <v>0</v>
      </c>
      <c r="AF170" s="50"/>
      <c r="AG170" s="50"/>
      <c r="AH170" s="50"/>
      <c r="AI170" s="9">
        <f t="shared" si="746"/>
        <v>0</v>
      </c>
      <c r="AJ170" s="47">
        <f>OON!DV170</f>
        <v>0</v>
      </c>
      <c r="AK170" s="47">
        <f>OON!DW170</f>
        <v>0</v>
      </c>
      <c r="AL170" s="47"/>
      <c r="AM170" s="47"/>
      <c r="AN170" s="47"/>
      <c r="AO170" s="47"/>
      <c r="AP170" s="47"/>
      <c r="AQ170" s="47"/>
      <c r="AR170" s="47"/>
      <c r="AS170" s="47">
        <f t="shared" si="747"/>
        <v>0</v>
      </c>
      <c r="AT170" s="47">
        <f t="shared" si="748"/>
        <v>0</v>
      </c>
      <c r="AU170" s="47">
        <f t="shared" si="749"/>
        <v>0</v>
      </c>
      <c r="AV170" s="9">
        <f t="shared" si="750"/>
        <v>2500</v>
      </c>
      <c r="AW170" s="9">
        <f t="shared" si="751"/>
        <v>0</v>
      </c>
      <c r="AX170" s="9">
        <f t="shared" si="752"/>
        <v>0</v>
      </c>
      <c r="AY170" s="9">
        <f t="shared" si="753"/>
        <v>0</v>
      </c>
      <c r="AZ170" s="9">
        <f t="shared" si="754"/>
        <v>0</v>
      </c>
      <c r="BA170" s="9">
        <f t="shared" si="755"/>
        <v>2500</v>
      </c>
      <c r="BB170" s="47">
        <f t="shared" si="756"/>
        <v>0</v>
      </c>
      <c r="BC170" s="47">
        <f t="shared" si="757"/>
        <v>0</v>
      </c>
      <c r="BD170" s="47">
        <f t="shared" si="758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9">
        <v>2224457</v>
      </c>
      <c r="I171" s="9">
        <v>1628736</v>
      </c>
      <c r="J171" s="9">
        <v>0</v>
      </c>
      <c r="K171" s="9">
        <v>550513</v>
      </c>
      <c r="L171" s="9">
        <v>32574</v>
      </c>
      <c r="M171" s="9">
        <v>12634</v>
      </c>
      <c r="N171" s="47">
        <v>5.13</v>
      </c>
      <c r="O171" s="47">
        <v>0</v>
      </c>
      <c r="P171" s="47">
        <v>5.13</v>
      </c>
      <c r="Q171" s="9">
        <f t="shared" si="740"/>
        <v>0</v>
      </c>
      <c r="R171" s="50"/>
      <c r="S171" s="50"/>
      <c r="T171" s="50"/>
      <c r="U171" s="50"/>
      <c r="V171" s="50"/>
      <c r="W171" s="50"/>
      <c r="X171" s="9">
        <f t="shared" si="741"/>
        <v>0</v>
      </c>
      <c r="Y171" s="9"/>
      <c r="Z171" s="9">
        <f>OON!DR171+OON!DS171</f>
        <v>0</v>
      </c>
      <c r="AA171" s="9"/>
      <c r="AB171" s="9">
        <f t="shared" si="742"/>
        <v>0</v>
      </c>
      <c r="AC171" s="9">
        <f t="shared" si="743"/>
        <v>0</v>
      </c>
      <c r="AD171" s="9">
        <f t="shared" si="744"/>
        <v>0</v>
      </c>
      <c r="AE171" s="9">
        <f t="shared" si="745"/>
        <v>0</v>
      </c>
      <c r="AF171" s="50"/>
      <c r="AG171" s="50"/>
      <c r="AH171" s="50"/>
      <c r="AI171" s="9">
        <f t="shared" si="746"/>
        <v>0</v>
      </c>
      <c r="AJ171" s="47">
        <f>OON!DV171</f>
        <v>0</v>
      </c>
      <c r="AK171" s="47">
        <f>OON!DW171</f>
        <v>0</v>
      </c>
      <c r="AL171" s="47"/>
      <c r="AM171" s="47"/>
      <c r="AN171" s="47"/>
      <c r="AO171" s="47"/>
      <c r="AP171" s="47"/>
      <c r="AQ171" s="47"/>
      <c r="AR171" s="47"/>
      <c r="AS171" s="47">
        <f t="shared" si="747"/>
        <v>0</v>
      </c>
      <c r="AT171" s="47">
        <f t="shared" si="748"/>
        <v>0</v>
      </c>
      <c r="AU171" s="47">
        <f t="shared" si="749"/>
        <v>0</v>
      </c>
      <c r="AV171" s="9">
        <f t="shared" si="750"/>
        <v>2224457</v>
      </c>
      <c r="AW171" s="9">
        <f t="shared" si="751"/>
        <v>1628736</v>
      </c>
      <c r="AX171" s="9">
        <f t="shared" si="752"/>
        <v>0</v>
      </c>
      <c r="AY171" s="9">
        <f t="shared" si="753"/>
        <v>550513</v>
      </c>
      <c r="AZ171" s="9">
        <f t="shared" si="754"/>
        <v>32574</v>
      </c>
      <c r="BA171" s="9">
        <f t="shared" si="755"/>
        <v>12634</v>
      </c>
      <c r="BB171" s="47">
        <f t="shared" si="756"/>
        <v>5.13</v>
      </c>
      <c r="BC171" s="47">
        <f t="shared" si="757"/>
        <v>0</v>
      </c>
      <c r="BD171" s="47">
        <f t="shared" si="758"/>
        <v>5.13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9">
        <v>2820799</v>
      </c>
      <c r="I172" s="9">
        <v>2045446</v>
      </c>
      <c r="J172" s="9">
        <v>32200</v>
      </c>
      <c r="K172" s="9">
        <v>702244</v>
      </c>
      <c r="L172" s="9">
        <v>40909</v>
      </c>
      <c r="M172" s="9">
        <v>0</v>
      </c>
      <c r="N172" s="47">
        <v>4.2</v>
      </c>
      <c r="O172" s="47">
        <v>4.2</v>
      </c>
      <c r="P172" s="47">
        <v>0</v>
      </c>
      <c r="Q172" s="9">
        <f t="shared" si="740"/>
        <v>0</v>
      </c>
      <c r="R172" s="9"/>
      <c r="S172" s="9"/>
      <c r="T172" s="9"/>
      <c r="U172" s="9"/>
      <c r="V172" s="9"/>
      <c r="W172" s="9"/>
      <c r="X172" s="9">
        <f t="shared" si="741"/>
        <v>0</v>
      </c>
      <c r="Y172" s="9"/>
      <c r="Z172" s="9">
        <f>OON!DR172+OON!DS172</f>
        <v>0</v>
      </c>
      <c r="AA172" s="9"/>
      <c r="AB172" s="9">
        <f t="shared" si="742"/>
        <v>0</v>
      </c>
      <c r="AC172" s="9">
        <f t="shared" si="743"/>
        <v>0</v>
      </c>
      <c r="AD172" s="9">
        <f t="shared" si="744"/>
        <v>0</v>
      </c>
      <c r="AE172" s="9">
        <f t="shared" si="745"/>
        <v>0</v>
      </c>
      <c r="AF172" s="9"/>
      <c r="AG172" s="9"/>
      <c r="AH172" s="9"/>
      <c r="AI172" s="9">
        <f t="shared" si="746"/>
        <v>0</v>
      </c>
      <c r="AJ172" s="47">
        <f>OON!DV172</f>
        <v>0</v>
      </c>
      <c r="AK172" s="47">
        <f>OON!DW172</f>
        <v>0</v>
      </c>
      <c r="AL172" s="47"/>
      <c r="AM172" s="47"/>
      <c r="AN172" s="47"/>
      <c r="AO172" s="47"/>
      <c r="AP172" s="47"/>
      <c r="AQ172" s="47"/>
      <c r="AR172" s="47"/>
      <c r="AS172" s="47">
        <f t="shared" si="747"/>
        <v>0</v>
      </c>
      <c r="AT172" s="47">
        <f t="shared" si="748"/>
        <v>0</v>
      </c>
      <c r="AU172" s="47">
        <f t="shared" si="749"/>
        <v>0</v>
      </c>
      <c r="AV172" s="9">
        <f t="shared" si="750"/>
        <v>2820799</v>
      </c>
      <c r="AW172" s="9">
        <f t="shared" si="751"/>
        <v>2045446</v>
      </c>
      <c r="AX172" s="9">
        <f t="shared" si="752"/>
        <v>32200</v>
      </c>
      <c r="AY172" s="9">
        <f t="shared" si="753"/>
        <v>702244</v>
      </c>
      <c r="AZ172" s="9">
        <f t="shared" si="754"/>
        <v>40909</v>
      </c>
      <c r="BA172" s="9">
        <f t="shared" si="755"/>
        <v>0</v>
      </c>
      <c r="BB172" s="47">
        <f t="shared" si="756"/>
        <v>4.2</v>
      </c>
      <c r="BC172" s="47">
        <f t="shared" si="757"/>
        <v>4.2</v>
      </c>
      <c r="BD172" s="47">
        <f t="shared" si="758"/>
        <v>0</v>
      </c>
    </row>
    <row r="173" spans="1:57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9">
        <v>880011</v>
      </c>
      <c r="I173" s="9">
        <v>648020</v>
      </c>
      <c r="J173" s="9">
        <v>0</v>
      </c>
      <c r="K173" s="9">
        <v>219031</v>
      </c>
      <c r="L173" s="9">
        <v>12960</v>
      </c>
      <c r="M173" s="9">
        <v>0</v>
      </c>
      <c r="N173" s="47">
        <v>1.69</v>
      </c>
      <c r="O173" s="47">
        <v>1.69</v>
      </c>
      <c r="P173" s="47">
        <v>0</v>
      </c>
      <c r="Q173" s="9">
        <f t="shared" si="740"/>
        <v>0</v>
      </c>
      <c r="R173" s="9"/>
      <c r="S173" s="9"/>
      <c r="T173" s="9"/>
      <c r="U173" s="9"/>
      <c r="V173" s="9"/>
      <c r="W173" s="9"/>
      <c r="X173" s="9">
        <f t="shared" si="741"/>
        <v>0</v>
      </c>
      <c r="Y173" s="9"/>
      <c r="Z173" s="9">
        <f>OON!DR173+OON!DS173</f>
        <v>0</v>
      </c>
      <c r="AA173" s="9"/>
      <c r="AB173" s="9">
        <f t="shared" si="742"/>
        <v>0</v>
      </c>
      <c r="AC173" s="9">
        <f t="shared" si="743"/>
        <v>0</v>
      </c>
      <c r="AD173" s="9">
        <f t="shared" si="744"/>
        <v>0</v>
      </c>
      <c r="AE173" s="9">
        <f t="shared" si="745"/>
        <v>0</v>
      </c>
      <c r="AF173" s="9"/>
      <c r="AG173" s="9"/>
      <c r="AH173" s="9"/>
      <c r="AI173" s="9">
        <f t="shared" si="746"/>
        <v>0</v>
      </c>
      <c r="AJ173" s="47">
        <f>OON!DV173</f>
        <v>0</v>
      </c>
      <c r="AK173" s="47">
        <f>OON!DW173</f>
        <v>0</v>
      </c>
      <c r="AL173" s="47"/>
      <c r="AM173" s="47"/>
      <c r="AN173" s="47"/>
      <c r="AO173" s="47"/>
      <c r="AP173" s="47"/>
      <c r="AQ173" s="47"/>
      <c r="AR173" s="47"/>
      <c r="AS173" s="47">
        <f t="shared" si="747"/>
        <v>0</v>
      </c>
      <c r="AT173" s="47">
        <f t="shared" si="748"/>
        <v>0</v>
      </c>
      <c r="AU173" s="47">
        <f t="shared" si="749"/>
        <v>0</v>
      </c>
      <c r="AV173" s="9">
        <f t="shared" si="750"/>
        <v>880011</v>
      </c>
      <c r="AW173" s="9">
        <f t="shared" si="751"/>
        <v>648020</v>
      </c>
      <c r="AX173" s="9">
        <f t="shared" si="752"/>
        <v>0</v>
      </c>
      <c r="AY173" s="9">
        <f t="shared" si="753"/>
        <v>219031</v>
      </c>
      <c r="AZ173" s="9">
        <f t="shared" si="754"/>
        <v>12960</v>
      </c>
      <c r="BA173" s="9">
        <f t="shared" si="755"/>
        <v>0</v>
      </c>
      <c r="BB173" s="47">
        <f t="shared" si="756"/>
        <v>1.69</v>
      </c>
      <c r="BC173" s="47">
        <f t="shared" si="757"/>
        <v>1.69</v>
      </c>
      <c r="BD173" s="47">
        <f t="shared" si="758"/>
        <v>0</v>
      </c>
    </row>
    <row r="174" spans="1:57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9">
        <v>32507</v>
      </c>
      <c r="I174" s="9">
        <v>22987</v>
      </c>
      <c r="J174" s="9">
        <v>0</v>
      </c>
      <c r="K174" s="9">
        <v>7770</v>
      </c>
      <c r="L174" s="9">
        <v>460</v>
      </c>
      <c r="M174" s="9">
        <v>1290</v>
      </c>
      <c r="N174" s="47">
        <v>0.09</v>
      </c>
      <c r="O174" s="47">
        <v>0</v>
      </c>
      <c r="P174" s="47">
        <v>0.09</v>
      </c>
      <c r="Q174" s="9">
        <f t="shared" si="740"/>
        <v>0</v>
      </c>
      <c r="R174" s="50"/>
      <c r="S174" s="50"/>
      <c r="T174" s="50"/>
      <c r="U174" s="50"/>
      <c r="V174" s="50"/>
      <c r="W174" s="50"/>
      <c r="X174" s="9">
        <f t="shared" si="741"/>
        <v>0</v>
      </c>
      <c r="Y174" s="9"/>
      <c r="Z174" s="9">
        <f>OON!DR174+OON!DS174</f>
        <v>0</v>
      </c>
      <c r="AA174" s="9"/>
      <c r="AB174" s="9">
        <f t="shared" si="742"/>
        <v>0</v>
      </c>
      <c r="AC174" s="9">
        <f t="shared" si="743"/>
        <v>0</v>
      </c>
      <c r="AD174" s="9">
        <f t="shared" si="744"/>
        <v>0</v>
      </c>
      <c r="AE174" s="9">
        <f t="shared" si="745"/>
        <v>0</v>
      </c>
      <c r="AF174" s="50"/>
      <c r="AG174" s="50"/>
      <c r="AH174" s="50"/>
      <c r="AI174" s="9">
        <f t="shared" si="746"/>
        <v>0</v>
      </c>
      <c r="AJ174" s="47">
        <f>OON!DV174</f>
        <v>0</v>
      </c>
      <c r="AK174" s="47">
        <f>OON!DW174</f>
        <v>0</v>
      </c>
      <c r="AL174" s="47"/>
      <c r="AM174" s="47"/>
      <c r="AN174" s="47"/>
      <c r="AO174" s="47"/>
      <c r="AP174" s="47"/>
      <c r="AQ174" s="47"/>
      <c r="AR174" s="47"/>
      <c r="AS174" s="47">
        <f t="shared" si="747"/>
        <v>0</v>
      </c>
      <c r="AT174" s="47">
        <f t="shared" si="748"/>
        <v>0</v>
      </c>
      <c r="AU174" s="47">
        <f t="shared" si="749"/>
        <v>0</v>
      </c>
      <c r="AV174" s="9">
        <f t="shared" si="750"/>
        <v>32507</v>
      </c>
      <c r="AW174" s="9">
        <f t="shared" si="751"/>
        <v>22987</v>
      </c>
      <c r="AX174" s="9">
        <f t="shared" si="752"/>
        <v>0</v>
      </c>
      <c r="AY174" s="9">
        <f t="shared" si="753"/>
        <v>7770</v>
      </c>
      <c r="AZ174" s="9">
        <f t="shared" si="754"/>
        <v>460</v>
      </c>
      <c r="BA174" s="9">
        <f t="shared" si="755"/>
        <v>1290</v>
      </c>
      <c r="BB174" s="47">
        <f t="shared" si="756"/>
        <v>0.09</v>
      </c>
      <c r="BC174" s="47">
        <f t="shared" si="757"/>
        <v>0</v>
      </c>
      <c r="BD174" s="47">
        <f t="shared" si="758"/>
        <v>0.09</v>
      </c>
    </row>
    <row r="175" spans="1:57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9">
        <v>4934818</v>
      </c>
      <c r="I175" s="9">
        <v>3600384</v>
      </c>
      <c r="J175" s="9">
        <v>0</v>
      </c>
      <c r="K175" s="9">
        <v>1216930</v>
      </c>
      <c r="L175" s="9">
        <v>72008</v>
      </c>
      <c r="M175" s="9">
        <v>45496</v>
      </c>
      <c r="N175" s="47">
        <v>8.6900000000000013</v>
      </c>
      <c r="O175" s="47">
        <v>5.2</v>
      </c>
      <c r="P175" s="47">
        <v>3.49</v>
      </c>
      <c r="Q175" s="9">
        <f t="shared" si="740"/>
        <v>0</v>
      </c>
      <c r="R175" s="50"/>
      <c r="S175" s="50"/>
      <c r="T175" s="50"/>
      <c r="U175" s="50"/>
      <c r="V175" s="50"/>
      <c r="W175" s="50"/>
      <c r="X175" s="9">
        <f t="shared" si="741"/>
        <v>0</v>
      </c>
      <c r="Y175" s="9"/>
      <c r="Z175" s="9">
        <f>OON!DR175+OON!DS175</f>
        <v>0</v>
      </c>
      <c r="AA175" s="9"/>
      <c r="AB175" s="9">
        <f t="shared" si="742"/>
        <v>0</v>
      </c>
      <c r="AC175" s="9">
        <f t="shared" si="743"/>
        <v>0</v>
      </c>
      <c r="AD175" s="9">
        <f t="shared" si="744"/>
        <v>0</v>
      </c>
      <c r="AE175" s="9">
        <f t="shared" si="745"/>
        <v>0</v>
      </c>
      <c r="AF175" s="50"/>
      <c r="AG175" s="50"/>
      <c r="AH175" s="50"/>
      <c r="AI175" s="9">
        <f t="shared" si="746"/>
        <v>0</v>
      </c>
      <c r="AJ175" s="47">
        <f>OON!DV175</f>
        <v>0</v>
      </c>
      <c r="AK175" s="47">
        <f>OON!DW175</f>
        <v>0</v>
      </c>
      <c r="AL175" s="47"/>
      <c r="AM175" s="47"/>
      <c r="AN175" s="47"/>
      <c r="AO175" s="47"/>
      <c r="AP175" s="47"/>
      <c r="AQ175" s="47"/>
      <c r="AR175" s="47"/>
      <c r="AS175" s="47">
        <f t="shared" si="747"/>
        <v>0</v>
      </c>
      <c r="AT175" s="47">
        <f t="shared" si="748"/>
        <v>0</v>
      </c>
      <c r="AU175" s="47">
        <f t="shared" si="749"/>
        <v>0</v>
      </c>
      <c r="AV175" s="9">
        <f t="shared" si="750"/>
        <v>4934818</v>
      </c>
      <c r="AW175" s="9">
        <f t="shared" si="751"/>
        <v>3600384</v>
      </c>
      <c r="AX175" s="9">
        <f t="shared" si="752"/>
        <v>0</v>
      </c>
      <c r="AY175" s="9">
        <f t="shared" si="753"/>
        <v>1216930</v>
      </c>
      <c r="AZ175" s="9">
        <f t="shared" si="754"/>
        <v>72008</v>
      </c>
      <c r="BA175" s="9">
        <f t="shared" si="755"/>
        <v>45496</v>
      </c>
      <c r="BB175" s="47">
        <f t="shared" si="756"/>
        <v>8.6900000000000013</v>
      </c>
      <c r="BC175" s="47">
        <f t="shared" si="757"/>
        <v>5.2</v>
      </c>
      <c r="BD175" s="47">
        <f t="shared" si="758"/>
        <v>3.49</v>
      </c>
    </row>
    <row r="176" spans="1:57" x14ac:dyDescent="0.25">
      <c r="A176" s="30"/>
      <c r="B176" s="31"/>
      <c r="C176" s="32"/>
      <c r="D176" s="33" t="s">
        <v>183</v>
      </c>
      <c r="E176" s="31"/>
      <c r="F176" s="31"/>
      <c r="G176" s="32"/>
      <c r="H176" s="51">
        <v>56689083</v>
      </c>
      <c r="I176" s="51">
        <v>41110178</v>
      </c>
      <c r="J176" s="51">
        <v>109970</v>
      </c>
      <c r="K176" s="51">
        <v>13932411</v>
      </c>
      <c r="L176" s="51">
        <v>822204</v>
      </c>
      <c r="M176" s="51">
        <v>714320</v>
      </c>
      <c r="N176" s="58">
        <v>82.169999999999987</v>
      </c>
      <c r="O176" s="58">
        <v>62.239999999999995</v>
      </c>
      <c r="P176" s="58">
        <v>19.93</v>
      </c>
      <c r="Q176" s="51">
        <f t="shared" ref="Q176:BD176" si="759">SUM(Q166:Q175)</f>
        <v>0</v>
      </c>
      <c r="R176" s="51">
        <f t="shared" si="759"/>
        <v>0</v>
      </c>
      <c r="S176" s="51">
        <f t="shared" si="759"/>
        <v>0</v>
      </c>
      <c r="T176" s="51">
        <f t="shared" si="759"/>
        <v>0</v>
      </c>
      <c r="U176" s="51">
        <f t="shared" si="759"/>
        <v>0</v>
      </c>
      <c r="V176" s="51">
        <f t="shared" si="759"/>
        <v>0</v>
      </c>
      <c r="W176" s="51">
        <f t="shared" si="759"/>
        <v>0</v>
      </c>
      <c r="X176" s="51">
        <f t="shared" si="759"/>
        <v>0</v>
      </c>
      <c r="Y176" s="51">
        <f t="shared" si="759"/>
        <v>0</v>
      </c>
      <c r="Z176" s="51">
        <f t="shared" si="759"/>
        <v>0</v>
      </c>
      <c r="AA176" s="51">
        <f t="shared" si="759"/>
        <v>0</v>
      </c>
      <c r="AB176" s="51">
        <f t="shared" si="759"/>
        <v>0</v>
      </c>
      <c r="AC176" s="51">
        <f t="shared" si="759"/>
        <v>0</v>
      </c>
      <c r="AD176" s="51">
        <f t="shared" si="759"/>
        <v>0</v>
      </c>
      <c r="AE176" s="51">
        <f t="shared" si="759"/>
        <v>0</v>
      </c>
      <c r="AF176" s="51">
        <f t="shared" si="759"/>
        <v>0</v>
      </c>
      <c r="AG176" s="51">
        <f t="shared" si="759"/>
        <v>0</v>
      </c>
      <c r="AH176" s="51">
        <f t="shared" si="759"/>
        <v>0</v>
      </c>
      <c r="AI176" s="51">
        <f t="shared" si="759"/>
        <v>0</v>
      </c>
      <c r="AJ176" s="58">
        <f t="shared" si="759"/>
        <v>0</v>
      </c>
      <c r="AK176" s="58">
        <f t="shared" si="759"/>
        <v>0</v>
      </c>
      <c r="AL176" s="58">
        <f t="shared" si="759"/>
        <v>0</v>
      </c>
      <c r="AM176" s="58">
        <f t="shared" si="759"/>
        <v>0</v>
      </c>
      <c r="AN176" s="58">
        <f t="shared" si="759"/>
        <v>0</v>
      </c>
      <c r="AO176" s="58">
        <f t="shared" si="759"/>
        <v>0</v>
      </c>
      <c r="AP176" s="58">
        <f t="shared" si="759"/>
        <v>0</v>
      </c>
      <c r="AQ176" s="58">
        <f t="shared" si="759"/>
        <v>0</v>
      </c>
      <c r="AR176" s="58">
        <f t="shared" si="759"/>
        <v>0</v>
      </c>
      <c r="AS176" s="58">
        <f t="shared" si="759"/>
        <v>0</v>
      </c>
      <c r="AT176" s="58">
        <f t="shared" si="759"/>
        <v>0</v>
      </c>
      <c r="AU176" s="58">
        <f t="shared" si="759"/>
        <v>0</v>
      </c>
      <c r="AV176" s="51">
        <f t="shared" si="759"/>
        <v>56689083</v>
      </c>
      <c r="AW176" s="51">
        <f t="shared" si="759"/>
        <v>41110178</v>
      </c>
      <c r="AX176" s="51">
        <f t="shared" si="759"/>
        <v>109970</v>
      </c>
      <c r="AY176" s="51">
        <f t="shared" si="759"/>
        <v>13932411</v>
      </c>
      <c r="AZ176" s="51">
        <f t="shared" si="759"/>
        <v>822204</v>
      </c>
      <c r="BA176" s="51">
        <f t="shared" si="759"/>
        <v>714320</v>
      </c>
      <c r="BB176" s="58">
        <f t="shared" si="759"/>
        <v>82.169999999999987</v>
      </c>
      <c r="BC176" s="58">
        <f t="shared" si="759"/>
        <v>62.239999999999995</v>
      </c>
      <c r="BD176" s="58">
        <f t="shared" si="759"/>
        <v>19.93</v>
      </c>
      <c r="BE176" s="43">
        <f>AV176-H176</f>
        <v>0</v>
      </c>
    </row>
    <row r="177" spans="1:57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9">
        <v>8080685</v>
      </c>
      <c r="I177" s="9">
        <v>5922485</v>
      </c>
      <c r="J177" s="9">
        <v>0</v>
      </c>
      <c r="K177" s="9">
        <v>2001800</v>
      </c>
      <c r="L177" s="9">
        <v>118450</v>
      </c>
      <c r="M177" s="9">
        <v>37950</v>
      </c>
      <c r="N177" s="47">
        <v>12.71</v>
      </c>
      <c r="O177" s="47">
        <v>10</v>
      </c>
      <c r="P177" s="47">
        <v>2.71</v>
      </c>
      <c r="Q177" s="9">
        <f t="shared" ref="Q177:Q186" si="760">Z177*-1</f>
        <v>0</v>
      </c>
      <c r="R177" s="29"/>
      <c r="S177" s="29"/>
      <c r="T177" s="29"/>
      <c r="U177" s="29"/>
      <c r="V177" s="29"/>
      <c r="W177" s="29"/>
      <c r="X177" s="9">
        <f t="shared" ref="X177:X186" si="761">SUM(Q177:W177)</f>
        <v>0</v>
      </c>
      <c r="Y177" s="9"/>
      <c r="Z177" s="9">
        <f>OON!DR177+OON!DS177</f>
        <v>0</v>
      </c>
      <c r="AA177" s="9"/>
      <c r="AB177" s="9">
        <f t="shared" ref="AB177:AB186" si="762">SUM(Y177:AA177)</f>
        <v>0</v>
      </c>
      <c r="AC177" s="9">
        <f t="shared" ref="AC177:AC186" si="763">X177+AB177</f>
        <v>0</v>
      </c>
      <c r="AD177" s="9">
        <f t="shared" ref="AD177:AD186" si="764">ROUND((X177+Y177+Z177)*33.8%,0)</f>
        <v>0</v>
      </c>
      <c r="AE177" s="9">
        <f t="shared" ref="AE177:AE186" si="765">ROUND(X177*2%,0)</f>
        <v>0</v>
      </c>
      <c r="AF177" s="29"/>
      <c r="AG177" s="29"/>
      <c r="AH177" s="29"/>
      <c r="AI177" s="9">
        <f t="shared" ref="AI177:AI186" si="766">AF177+AG177+AH177</f>
        <v>0</v>
      </c>
      <c r="AJ177" s="47">
        <f>OON!DV177</f>
        <v>0</v>
      </c>
      <c r="AK177" s="47">
        <f>OON!DW177</f>
        <v>0</v>
      </c>
      <c r="AL177" s="47"/>
      <c r="AM177" s="47"/>
      <c r="AN177" s="47"/>
      <c r="AO177" s="47"/>
      <c r="AP177" s="47"/>
      <c r="AQ177" s="47"/>
      <c r="AR177" s="47"/>
      <c r="AS177" s="47">
        <f t="shared" ref="AS177:AS186" si="767">AJ177+AL177+AM177+AP177+AR177+AN177</f>
        <v>0</v>
      </c>
      <c r="AT177" s="47">
        <f t="shared" ref="AT177:AT186" si="768">AK177+AQ177+AO177</f>
        <v>0</v>
      </c>
      <c r="AU177" s="47">
        <f t="shared" ref="AU177:AU186" si="769">AS177+AT177</f>
        <v>0</v>
      </c>
      <c r="AV177" s="9">
        <f t="shared" ref="AV177:AV186" si="770">AW177+AX177+AY177+AZ177+BA177</f>
        <v>8080685</v>
      </c>
      <c r="AW177" s="9">
        <f t="shared" ref="AW177:AW186" si="771">I177+X177</f>
        <v>5922485</v>
      </c>
      <c r="AX177" s="9">
        <f t="shared" ref="AX177:AX186" si="772">J177+AB177</f>
        <v>0</v>
      </c>
      <c r="AY177" s="9">
        <f t="shared" ref="AY177:AY186" si="773">K177+AD177</f>
        <v>2001800</v>
      </c>
      <c r="AZ177" s="9">
        <f t="shared" ref="AZ177:AZ186" si="774">L177+AE177</f>
        <v>118450</v>
      </c>
      <c r="BA177" s="9">
        <f t="shared" ref="BA177:BA186" si="775">M177+AI177</f>
        <v>37950</v>
      </c>
      <c r="BB177" s="47">
        <f t="shared" ref="BB177:BB186" si="776">BC177+BD177</f>
        <v>12.71</v>
      </c>
      <c r="BC177" s="47">
        <f t="shared" ref="BC177:BC186" si="777">O177+AS177</f>
        <v>10</v>
      </c>
      <c r="BD177" s="47">
        <f t="shared" ref="BD177:BD186" si="778">P177+AT177</f>
        <v>2.71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9">
        <v>2551220</v>
      </c>
      <c r="I178" s="9">
        <v>1878660</v>
      </c>
      <c r="J178" s="9">
        <v>0</v>
      </c>
      <c r="K178" s="9">
        <v>634987</v>
      </c>
      <c r="L178" s="9">
        <v>37573</v>
      </c>
      <c r="M178" s="9">
        <v>0</v>
      </c>
      <c r="N178" s="47">
        <v>5</v>
      </c>
      <c r="O178" s="47">
        <v>5</v>
      </c>
      <c r="P178" s="47">
        <v>0</v>
      </c>
      <c r="Q178" s="9">
        <f t="shared" si="760"/>
        <v>0</v>
      </c>
      <c r="R178" s="9"/>
      <c r="S178" s="9"/>
      <c r="T178" s="9"/>
      <c r="U178" s="9"/>
      <c r="V178" s="9"/>
      <c r="W178" s="9"/>
      <c r="X178" s="9">
        <f t="shared" si="761"/>
        <v>0</v>
      </c>
      <c r="Y178" s="9"/>
      <c r="Z178" s="9">
        <f>OON!DR178+OON!DS178</f>
        <v>0</v>
      </c>
      <c r="AA178" s="9"/>
      <c r="AB178" s="9">
        <f t="shared" si="762"/>
        <v>0</v>
      </c>
      <c r="AC178" s="9">
        <f t="shared" si="763"/>
        <v>0</v>
      </c>
      <c r="AD178" s="9">
        <f t="shared" si="764"/>
        <v>0</v>
      </c>
      <c r="AE178" s="9">
        <f t="shared" si="765"/>
        <v>0</v>
      </c>
      <c r="AF178" s="9"/>
      <c r="AG178" s="9"/>
      <c r="AH178" s="9"/>
      <c r="AI178" s="9">
        <f t="shared" si="766"/>
        <v>0</v>
      </c>
      <c r="AJ178" s="47">
        <f>OON!DV178</f>
        <v>0</v>
      </c>
      <c r="AK178" s="47">
        <f>OON!DW178</f>
        <v>0</v>
      </c>
      <c r="AL178" s="47"/>
      <c r="AM178" s="47"/>
      <c r="AN178" s="47"/>
      <c r="AO178" s="47"/>
      <c r="AP178" s="47"/>
      <c r="AQ178" s="47"/>
      <c r="AR178" s="47"/>
      <c r="AS178" s="47">
        <f t="shared" si="767"/>
        <v>0</v>
      </c>
      <c r="AT178" s="47">
        <f t="shared" si="768"/>
        <v>0</v>
      </c>
      <c r="AU178" s="47">
        <f t="shared" si="769"/>
        <v>0</v>
      </c>
      <c r="AV178" s="9">
        <f t="shared" si="770"/>
        <v>2551220</v>
      </c>
      <c r="AW178" s="9">
        <f t="shared" si="771"/>
        <v>1878660</v>
      </c>
      <c r="AX178" s="9">
        <f t="shared" si="772"/>
        <v>0</v>
      </c>
      <c r="AY178" s="9">
        <f t="shared" si="773"/>
        <v>634987</v>
      </c>
      <c r="AZ178" s="9">
        <f t="shared" si="774"/>
        <v>37573</v>
      </c>
      <c r="BA178" s="9">
        <f t="shared" si="775"/>
        <v>0</v>
      </c>
      <c r="BB178" s="47">
        <f t="shared" si="776"/>
        <v>5</v>
      </c>
      <c r="BC178" s="47">
        <f t="shared" si="777"/>
        <v>5</v>
      </c>
      <c r="BD178" s="47">
        <f t="shared" si="778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9">
        <v>51803998</v>
      </c>
      <c r="I179" s="9">
        <v>37309807</v>
      </c>
      <c r="J179" s="9">
        <v>410000</v>
      </c>
      <c r="K179" s="9">
        <v>12749295</v>
      </c>
      <c r="L179" s="9">
        <v>746196</v>
      </c>
      <c r="M179" s="9">
        <v>588700</v>
      </c>
      <c r="N179" s="47">
        <v>66.06</v>
      </c>
      <c r="O179" s="47">
        <v>55.77</v>
      </c>
      <c r="P179" s="47">
        <v>10.29</v>
      </c>
      <c r="Q179" s="9">
        <f t="shared" si="760"/>
        <v>0</v>
      </c>
      <c r="R179" s="9"/>
      <c r="S179" s="9"/>
      <c r="T179" s="9"/>
      <c r="U179" s="9"/>
      <c r="V179" s="9"/>
      <c r="W179" s="9"/>
      <c r="X179" s="9">
        <f t="shared" si="761"/>
        <v>0</v>
      </c>
      <c r="Y179" s="9"/>
      <c r="Z179" s="9">
        <f>OON!DR179+OON!DS179</f>
        <v>0</v>
      </c>
      <c r="AA179" s="9"/>
      <c r="AB179" s="9">
        <f t="shared" si="762"/>
        <v>0</v>
      </c>
      <c r="AC179" s="9">
        <f t="shared" si="763"/>
        <v>0</v>
      </c>
      <c r="AD179" s="9">
        <f t="shared" si="764"/>
        <v>0</v>
      </c>
      <c r="AE179" s="9">
        <f t="shared" si="765"/>
        <v>0</v>
      </c>
      <c r="AF179" s="9"/>
      <c r="AG179" s="9"/>
      <c r="AH179" s="9"/>
      <c r="AI179" s="9">
        <f t="shared" si="766"/>
        <v>0</v>
      </c>
      <c r="AJ179" s="47">
        <f>OON!DV179</f>
        <v>0</v>
      </c>
      <c r="AK179" s="47">
        <f>OON!DW179</f>
        <v>0</v>
      </c>
      <c r="AL179" s="47"/>
      <c r="AM179" s="47"/>
      <c r="AN179" s="47"/>
      <c r="AO179" s="47"/>
      <c r="AP179" s="47"/>
      <c r="AQ179" s="47"/>
      <c r="AR179" s="47"/>
      <c r="AS179" s="47">
        <f t="shared" si="767"/>
        <v>0</v>
      </c>
      <c r="AT179" s="47">
        <f t="shared" si="768"/>
        <v>0</v>
      </c>
      <c r="AU179" s="47">
        <f t="shared" si="769"/>
        <v>0</v>
      </c>
      <c r="AV179" s="9">
        <f t="shared" si="770"/>
        <v>51803998</v>
      </c>
      <c r="AW179" s="9">
        <f t="shared" si="771"/>
        <v>37309807</v>
      </c>
      <c r="AX179" s="9">
        <f t="shared" si="772"/>
        <v>410000</v>
      </c>
      <c r="AY179" s="9">
        <f t="shared" si="773"/>
        <v>12749295</v>
      </c>
      <c r="AZ179" s="9">
        <f t="shared" si="774"/>
        <v>746196</v>
      </c>
      <c r="BA179" s="9">
        <f t="shared" si="775"/>
        <v>588700</v>
      </c>
      <c r="BB179" s="47">
        <f t="shared" si="776"/>
        <v>66.06</v>
      </c>
      <c r="BC179" s="47">
        <f t="shared" si="777"/>
        <v>55.77</v>
      </c>
      <c r="BD179" s="47">
        <f t="shared" si="778"/>
        <v>10.29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9">
        <v>16432190</v>
      </c>
      <c r="I180" s="9">
        <v>11916193</v>
      </c>
      <c r="J180" s="9">
        <v>0</v>
      </c>
      <c r="K180" s="9">
        <v>4027673</v>
      </c>
      <c r="L180" s="9">
        <v>238324</v>
      </c>
      <c r="M180" s="9">
        <v>250000</v>
      </c>
      <c r="N180" s="47">
        <v>31.8</v>
      </c>
      <c r="O180" s="47">
        <v>31.8</v>
      </c>
      <c r="P180" s="47">
        <v>0</v>
      </c>
      <c r="Q180" s="9">
        <f t="shared" si="760"/>
        <v>0</v>
      </c>
      <c r="R180" s="9"/>
      <c r="S180" s="9"/>
      <c r="T180" s="9"/>
      <c r="U180" s="9"/>
      <c r="V180" s="9"/>
      <c r="W180" s="9"/>
      <c r="X180" s="9">
        <f t="shared" si="761"/>
        <v>0</v>
      </c>
      <c r="Y180" s="9"/>
      <c r="Z180" s="9">
        <f>OON!DR180+OON!DS180</f>
        <v>0</v>
      </c>
      <c r="AA180" s="9"/>
      <c r="AB180" s="9">
        <f t="shared" si="762"/>
        <v>0</v>
      </c>
      <c r="AC180" s="9">
        <f t="shared" si="763"/>
        <v>0</v>
      </c>
      <c r="AD180" s="9">
        <f t="shared" si="764"/>
        <v>0</v>
      </c>
      <c r="AE180" s="9">
        <f t="shared" si="765"/>
        <v>0</v>
      </c>
      <c r="AF180" s="9"/>
      <c r="AG180" s="9"/>
      <c r="AH180" s="9"/>
      <c r="AI180" s="9">
        <f t="shared" si="766"/>
        <v>0</v>
      </c>
      <c r="AJ180" s="47">
        <f>OON!DV180</f>
        <v>0</v>
      </c>
      <c r="AK180" s="47">
        <f>OON!DW180</f>
        <v>0</v>
      </c>
      <c r="AL180" s="47"/>
      <c r="AM180" s="47"/>
      <c r="AN180" s="47"/>
      <c r="AO180" s="47"/>
      <c r="AP180" s="47"/>
      <c r="AQ180" s="47"/>
      <c r="AR180" s="47"/>
      <c r="AS180" s="47">
        <f t="shared" si="767"/>
        <v>0</v>
      </c>
      <c r="AT180" s="47">
        <f t="shared" si="768"/>
        <v>0</v>
      </c>
      <c r="AU180" s="47">
        <f t="shared" si="769"/>
        <v>0</v>
      </c>
      <c r="AV180" s="9">
        <f t="shared" si="770"/>
        <v>16432190</v>
      </c>
      <c r="AW180" s="9">
        <f t="shared" si="771"/>
        <v>11916193</v>
      </c>
      <c r="AX180" s="9">
        <f t="shared" si="772"/>
        <v>0</v>
      </c>
      <c r="AY180" s="9">
        <f t="shared" si="773"/>
        <v>4027673</v>
      </c>
      <c r="AZ180" s="9">
        <f t="shared" si="774"/>
        <v>238324</v>
      </c>
      <c r="BA180" s="9">
        <f t="shared" si="775"/>
        <v>250000</v>
      </c>
      <c r="BB180" s="47">
        <f t="shared" si="776"/>
        <v>31.8</v>
      </c>
      <c r="BC180" s="47">
        <f t="shared" si="777"/>
        <v>31.8</v>
      </c>
      <c r="BD180" s="47">
        <f t="shared" si="778"/>
        <v>0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9">
        <v>27750</v>
      </c>
      <c r="I181" s="9">
        <v>0</v>
      </c>
      <c r="J181" s="9">
        <v>0</v>
      </c>
      <c r="K181" s="9">
        <v>0</v>
      </c>
      <c r="L181" s="9">
        <v>0</v>
      </c>
      <c r="M181" s="9">
        <v>27750</v>
      </c>
      <c r="N181" s="47">
        <v>0</v>
      </c>
      <c r="O181" s="47">
        <v>0</v>
      </c>
      <c r="P181" s="47">
        <v>0</v>
      </c>
      <c r="Q181" s="9">
        <f t="shared" si="760"/>
        <v>0</v>
      </c>
      <c r="R181" s="50"/>
      <c r="S181" s="50"/>
      <c r="T181" s="50"/>
      <c r="U181" s="50"/>
      <c r="V181" s="50"/>
      <c r="W181" s="50"/>
      <c r="X181" s="9">
        <f t="shared" si="761"/>
        <v>0</v>
      </c>
      <c r="Y181" s="9"/>
      <c r="Z181" s="9">
        <f>OON!DR181+OON!DS181</f>
        <v>0</v>
      </c>
      <c r="AA181" s="9"/>
      <c r="AB181" s="9">
        <f t="shared" si="762"/>
        <v>0</v>
      </c>
      <c r="AC181" s="9">
        <f t="shared" si="763"/>
        <v>0</v>
      </c>
      <c r="AD181" s="9">
        <f t="shared" si="764"/>
        <v>0</v>
      </c>
      <c r="AE181" s="9">
        <f t="shared" si="765"/>
        <v>0</v>
      </c>
      <c r="AF181" s="50"/>
      <c r="AG181" s="50"/>
      <c r="AH181" s="50"/>
      <c r="AI181" s="9">
        <f t="shared" si="766"/>
        <v>0</v>
      </c>
      <c r="AJ181" s="47">
        <f>OON!DV181</f>
        <v>0</v>
      </c>
      <c r="AK181" s="47">
        <f>OON!DW181</f>
        <v>0</v>
      </c>
      <c r="AL181" s="47"/>
      <c r="AM181" s="47"/>
      <c r="AN181" s="47"/>
      <c r="AO181" s="47"/>
      <c r="AP181" s="47"/>
      <c r="AQ181" s="47"/>
      <c r="AR181" s="47"/>
      <c r="AS181" s="47">
        <f t="shared" si="767"/>
        <v>0</v>
      </c>
      <c r="AT181" s="47">
        <f t="shared" si="768"/>
        <v>0</v>
      </c>
      <c r="AU181" s="47">
        <f t="shared" si="769"/>
        <v>0</v>
      </c>
      <c r="AV181" s="9">
        <f t="shared" si="770"/>
        <v>27750</v>
      </c>
      <c r="AW181" s="9">
        <f t="shared" si="771"/>
        <v>0</v>
      </c>
      <c r="AX181" s="9">
        <f t="shared" si="772"/>
        <v>0</v>
      </c>
      <c r="AY181" s="9">
        <f t="shared" si="773"/>
        <v>0</v>
      </c>
      <c r="AZ181" s="9">
        <f t="shared" si="774"/>
        <v>0</v>
      </c>
      <c r="BA181" s="9">
        <f t="shared" si="775"/>
        <v>27750</v>
      </c>
      <c r="BB181" s="47">
        <f t="shared" si="776"/>
        <v>0</v>
      </c>
      <c r="BC181" s="47">
        <f t="shared" si="777"/>
        <v>0</v>
      </c>
      <c r="BD181" s="47">
        <f t="shared" si="778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9">
        <v>654983</v>
      </c>
      <c r="I182" s="9">
        <v>478117</v>
      </c>
      <c r="J182" s="9">
        <v>0</v>
      </c>
      <c r="K182" s="9">
        <v>161604</v>
      </c>
      <c r="L182" s="9">
        <v>9562</v>
      </c>
      <c r="M182" s="9">
        <v>5700</v>
      </c>
      <c r="N182" s="47">
        <v>1.5099999999999998</v>
      </c>
      <c r="O182" s="47">
        <v>0</v>
      </c>
      <c r="P182" s="47">
        <v>1.5099999999999998</v>
      </c>
      <c r="Q182" s="9">
        <f t="shared" si="760"/>
        <v>0</v>
      </c>
      <c r="R182" s="50"/>
      <c r="S182" s="50"/>
      <c r="T182" s="50"/>
      <c r="U182" s="50"/>
      <c r="V182" s="50"/>
      <c r="W182" s="50"/>
      <c r="X182" s="9">
        <f t="shared" si="761"/>
        <v>0</v>
      </c>
      <c r="Y182" s="9"/>
      <c r="Z182" s="9">
        <f>OON!DR182+OON!DS182</f>
        <v>0</v>
      </c>
      <c r="AA182" s="9"/>
      <c r="AB182" s="9">
        <f t="shared" si="762"/>
        <v>0</v>
      </c>
      <c r="AC182" s="9">
        <f t="shared" si="763"/>
        <v>0</v>
      </c>
      <c r="AD182" s="9">
        <f t="shared" si="764"/>
        <v>0</v>
      </c>
      <c r="AE182" s="9">
        <f t="shared" si="765"/>
        <v>0</v>
      </c>
      <c r="AF182" s="50"/>
      <c r="AG182" s="50"/>
      <c r="AH182" s="50"/>
      <c r="AI182" s="9">
        <f t="shared" si="766"/>
        <v>0</v>
      </c>
      <c r="AJ182" s="47">
        <f>OON!DV182</f>
        <v>0</v>
      </c>
      <c r="AK182" s="47">
        <f>OON!DW182</f>
        <v>0</v>
      </c>
      <c r="AL182" s="47"/>
      <c r="AM182" s="47"/>
      <c r="AN182" s="47"/>
      <c r="AO182" s="47"/>
      <c r="AP182" s="47"/>
      <c r="AQ182" s="47"/>
      <c r="AR182" s="47"/>
      <c r="AS182" s="47">
        <f t="shared" si="767"/>
        <v>0</v>
      </c>
      <c r="AT182" s="47">
        <f t="shared" si="768"/>
        <v>0</v>
      </c>
      <c r="AU182" s="47">
        <f t="shared" si="769"/>
        <v>0</v>
      </c>
      <c r="AV182" s="9">
        <f t="shared" si="770"/>
        <v>654983</v>
      </c>
      <c r="AW182" s="9">
        <f t="shared" si="771"/>
        <v>478117</v>
      </c>
      <c r="AX182" s="9">
        <f t="shared" si="772"/>
        <v>0</v>
      </c>
      <c r="AY182" s="9">
        <f t="shared" si="773"/>
        <v>161604</v>
      </c>
      <c r="AZ182" s="9">
        <f t="shared" si="774"/>
        <v>9562</v>
      </c>
      <c r="BA182" s="9">
        <f t="shared" si="775"/>
        <v>5700</v>
      </c>
      <c r="BB182" s="47">
        <f t="shared" si="776"/>
        <v>1.5099999999999998</v>
      </c>
      <c r="BC182" s="47">
        <f t="shared" si="777"/>
        <v>0</v>
      </c>
      <c r="BD182" s="47">
        <f t="shared" si="778"/>
        <v>1.5099999999999998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9">
        <v>5201989</v>
      </c>
      <c r="I183" s="9">
        <v>3830626</v>
      </c>
      <c r="J183" s="9">
        <v>0</v>
      </c>
      <c r="K183" s="9">
        <v>1294751</v>
      </c>
      <c r="L183" s="9">
        <v>76612</v>
      </c>
      <c r="M183" s="9">
        <v>0</v>
      </c>
      <c r="N183" s="47">
        <v>8.23</v>
      </c>
      <c r="O183" s="47">
        <v>8.23</v>
      </c>
      <c r="P183" s="47">
        <v>0</v>
      </c>
      <c r="Q183" s="9">
        <f t="shared" si="760"/>
        <v>0</v>
      </c>
      <c r="R183" s="9"/>
      <c r="S183" s="9"/>
      <c r="T183" s="9"/>
      <c r="U183" s="9"/>
      <c r="V183" s="9"/>
      <c r="W183" s="9"/>
      <c r="X183" s="9">
        <f t="shared" si="761"/>
        <v>0</v>
      </c>
      <c r="Y183" s="9"/>
      <c r="Z183" s="9">
        <f>OON!DR183+OON!DS183</f>
        <v>0</v>
      </c>
      <c r="AA183" s="9"/>
      <c r="AB183" s="9">
        <f t="shared" si="762"/>
        <v>0</v>
      </c>
      <c r="AC183" s="9">
        <f t="shared" si="763"/>
        <v>0</v>
      </c>
      <c r="AD183" s="9">
        <f t="shared" si="764"/>
        <v>0</v>
      </c>
      <c r="AE183" s="9">
        <f t="shared" si="765"/>
        <v>0</v>
      </c>
      <c r="AF183" s="9"/>
      <c r="AG183" s="9"/>
      <c r="AH183" s="9"/>
      <c r="AI183" s="9">
        <f t="shared" si="766"/>
        <v>0</v>
      </c>
      <c r="AJ183" s="47">
        <f>OON!DV183</f>
        <v>0</v>
      </c>
      <c r="AK183" s="47">
        <f>OON!DW183</f>
        <v>0</v>
      </c>
      <c r="AL183" s="47"/>
      <c r="AM183" s="47"/>
      <c r="AN183" s="47"/>
      <c r="AO183" s="47"/>
      <c r="AP183" s="47"/>
      <c r="AQ183" s="47"/>
      <c r="AR183" s="47"/>
      <c r="AS183" s="47">
        <f t="shared" si="767"/>
        <v>0</v>
      </c>
      <c r="AT183" s="47">
        <f t="shared" si="768"/>
        <v>0</v>
      </c>
      <c r="AU183" s="47">
        <f t="shared" si="769"/>
        <v>0</v>
      </c>
      <c r="AV183" s="9">
        <f t="shared" si="770"/>
        <v>5201989</v>
      </c>
      <c r="AW183" s="9">
        <f t="shared" si="771"/>
        <v>3830626</v>
      </c>
      <c r="AX183" s="9">
        <f t="shared" si="772"/>
        <v>0</v>
      </c>
      <c r="AY183" s="9">
        <f t="shared" si="773"/>
        <v>1294751</v>
      </c>
      <c r="AZ183" s="9">
        <f t="shared" si="774"/>
        <v>76612</v>
      </c>
      <c r="BA183" s="9">
        <f t="shared" si="775"/>
        <v>0</v>
      </c>
      <c r="BB183" s="47">
        <f t="shared" si="776"/>
        <v>8.23</v>
      </c>
      <c r="BC183" s="47">
        <f t="shared" si="777"/>
        <v>8.23</v>
      </c>
      <c r="BD183" s="47">
        <f t="shared" si="778"/>
        <v>0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9">
        <v>1569185</v>
      </c>
      <c r="I184" s="9">
        <v>1155512</v>
      </c>
      <c r="J184" s="9">
        <v>0</v>
      </c>
      <c r="K184" s="9">
        <v>390563</v>
      </c>
      <c r="L184" s="9">
        <v>23110</v>
      </c>
      <c r="M184" s="9">
        <v>0</v>
      </c>
      <c r="N184" s="47">
        <v>3.33</v>
      </c>
      <c r="O184" s="47">
        <v>3.33</v>
      </c>
      <c r="P184" s="47">
        <v>0</v>
      </c>
      <c r="Q184" s="9">
        <f t="shared" si="760"/>
        <v>0</v>
      </c>
      <c r="R184" s="9"/>
      <c r="S184" s="9"/>
      <c r="T184" s="9"/>
      <c r="U184" s="9"/>
      <c r="V184" s="9"/>
      <c r="W184" s="9"/>
      <c r="X184" s="9">
        <f t="shared" si="761"/>
        <v>0</v>
      </c>
      <c r="Y184" s="9"/>
      <c r="Z184" s="9">
        <f>OON!DR184+OON!DS184</f>
        <v>0</v>
      </c>
      <c r="AA184" s="9"/>
      <c r="AB184" s="9">
        <f t="shared" si="762"/>
        <v>0</v>
      </c>
      <c r="AC184" s="9">
        <f t="shared" si="763"/>
        <v>0</v>
      </c>
      <c r="AD184" s="9">
        <f t="shared" si="764"/>
        <v>0</v>
      </c>
      <c r="AE184" s="9">
        <f t="shared" si="765"/>
        <v>0</v>
      </c>
      <c r="AF184" s="9"/>
      <c r="AG184" s="9"/>
      <c r="AH184" s="9"/>
      <c r="AI184" s="9">
        <f t="shared" si="766"/>
        <v>0</v>
      </c>
      <c r="AJ184" s="47">
        <f>OON!DV184</f>
        <v>0</v>
      </c>
      <c r="AK184" s="47">
        <f>OON!DW184</f>
        <v>0</v>
      </c>
      <c r="AL184" s="47"/>
      <c r="AM184" s="47"/>
      <c r="AN184" s="47"/>
      <c r="AO184" s="47"/>
      <c r="AP184" s="47"/>
      <c r="AQ184" s="47"/>
      <c r="AR184" s="47"/>
      <c r="AS184" s="47">
        <f t="shared" si="767"/>
        <v>0</v>
      </c>
      <c r="AT184" s="47">
        <f t="shared" si="768"/>
        <v>0</v>
      </c>
      <c r="AU184" s="47">
        <f t="shared" si="769"/>
        <v>0</v>
      </c>
      <c r="AV184" s="9">
        <f t="shared" si="770"/>
        <v>1569185</v>
      </c>
      <c r="AW184" s="9">
        <f t="shared" si="771"/>
        <v>1155512</v>
      </c>
      <c r="AX184" s="9">
        <f t="shared" si="772"/>
        <v>0</v>
      </c>
      <c r="AY184" s="9">
        <f t="shared" si="773"/>
        <v>390563</v>
      </c>
      <c r="AZ184" s="9">
        <f t="shared" si="774"/>
        <v>23110</v>
      </c>
      <c r="BA184" s="9">
        <f t="shared" si="775"/>
        <v>0</v>
      </c>
      <c r="BB184" s="47">
        <f t="shared" si="776"/>
        <v>3.33</v>
      </c>
      <c r="BC184" s="47">
        <f t="shared" si="777"/>
        <v>3.33</v>
      </c>
      <c r="BD184" s="47">
        <f t="shared" si="778"/>
        <v>0</v>
      </c>
    </row>
    <row r="185" spans="1:57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9">
        <v>46114</v>
      </c>
      <c r="I185" s="9">
        <v>32610</v>
      </c>
      <c r="J185" s="9">
        <v>0</v>
      </c>
      <c r="K185" s="9">
        <v>11022</v>
      </c>
      <c r="L185" s="9">
        <v>652</v>
      </c>
      <c r="M185" s="9">
        <v>1830</v>
      </c>
      <c r="N185" s="47">
        <v>0.13</v>
      </c>
      <c r="O185" s="47">
        <v>0</v>
      </c>
      <c r="P185" s="47">
        <v>0.13</v>
      </c>
      <c r="Q185" s="9">
        <f t="shared" si="760"/>
        <v>0</v>
      </c>
      <c r="R185" s="50"/>
      <c r="S185" s="50"/>
      <c r="T185" s="50"/>
      <c r="U185" s="50"/>
      <c r="V185" s="50"/>
      <c r="W185" s="50"/>
      <c r="X185" s="9">
        <f t="shared" si="761"/>
        <v>0</v>
      </c>
      <c r="Y185" s="9"/>
      <c r="Z185" s="9">
        <f>OON!DR185+OON!DS185</f>
        <v>0</v>
      </c>
      <c r="AA185" s="9"/>
      <c r="AB185" s="9">
        <f t="shared" si="762"/>
        <v>0</v>
      </c>
      <c r="AC185" s="9">
        <f t="shared" si="763"/>
        <v>0</v>
      </c>
      <c r="AD185" s="9">
        <f t="shared" si="764"/>
        <v>0</v>
      </c>
      <c r="AE185" s="9">
        <f t="shared" si="765"/>
        <v>0</v>
      </c>
      <c r="AF185" s="50"/>
      <c r="AG185" s="50"/>
      <c r="AH185" s="50"/>
      <c r="AI185" s="9">
        <f t="shared" si="766"/>
        <v>0</v>
      </c>
      <c r="AJ185" s="47">
        <f>OON!DV185</f>
        <v>0</v>
      </c>
      <c r="AK185" s="47">
        <f>OON!DW185</f>
        <v>0</v>
      </c>
      <c r="AL185" s="47"/>
      <c r="AM185" s="47"/>
      <c r="AN185" s="47"/>
      <c r="AO185" s="47"/>
      <c r="AP185" s="47"/>
      <c r="AQ185" s="47"/>
      <c r="AR185" s="47"/>
      <c r="AS185" s="47">
        <f t="shared" si="767"/>
        <v>0</v>
      </c>
      <c r="AT185" s="47">
        <f t="shared" si="768"/>
        <v>0</v>
      </c>
      <c r="AU185" s="47">
        <f t="shared" si="769"/>
        <v>0</v>
      </c>
      <c r="AV185" s="9">
        <f t="shared" si="770"/>
        <v>46114</v>
      </c>
      <c r="AW185" s="9">
        <f t="shared" si="771"/>
        <v>32610</v>
      </c>
      <c r="AX185" s="9">
        <f t="shared" si="772"/>
        <v>0</v>
      </c>
      <c r="AY185" s="9">
        <f t="shared" si="773"/>
        <v>11022</v>
      </c>
      <c r="AZ185" s="9">
        <f t="shared" si="774"/>
        <v>652</v>
      </c>
      <c r="BA185" s="9">
        <f t="shared" si="775"/>
        <v>1830</v>
      </c>
      <c r="BB185" s="47">
        <f t="shared" si="776"/>
        <v>0.13</v>
      </c>
      <c r="BC185" s="47">
        <f t="shared" si="777"/>
        <v>0</v>
      </c>
      <c r="BD185" s="47">
        <f t="shared" si="778"/>
        <v>0.13</v>
      </c>
    </row>
    <row r="186" spans="1:57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9">
        <v>8730756</v>
      </c>
      <c r="I186" s="9">
        <v>6421220</v>
      </c>
      <c r="J186" s="9">
        <v>0</v>
      </c>
      <c r="K186" s="9">
        <v>2170372</v>
      </c>
      <c r="L186" s="9">
        <v>128424</v>
      </c>
      <c r="M186" s="9">
        <v>10740</v>
      </c>
      <c r="N186" s="47">
        <v>11.04</v>
      </c>
      <c r="O186" s="47">
        <v>9.25</v>
      </c>
      <c r="P186" s="47">
        <v>1.79</v>
      </c>
      <c r="Q186" s="9">
        <f t="shared" si="760"/>
        <v>0</v>
      </c>
      <c r="R186" s="50"/>
      <c r="S186" s="50"/>
      <c r="T186" s="50"/>
      <c r="U186" s="50"/>
      <c r="V186" s="50"/>
      <c r="W186" s="50"/>
      <c r="X186" s="9">
        <f t="shared" si="761"/>
        <v>0</v>
      </c>
      <c r="Y186" s="9"/>
      <c r="Z186" s="9">
        <f>OON!DR186+OON!DS186</f>
        <v>0</v>
      </c>
      <c r="AA186" s="9"/>
      <c r="AB186" s="9">
        <f t="shared" si="762"/>
        <v>0</v>
      </c>
      <c r="AC186" s="9">
        <f t="shared" si="763"/>
        <v>0</v>
      </c>
      <c r="AD186" s="9">
        <f t="shared" si="764"/>
        <v>0</v>
      </c>
      <c r="AE186" s="9">
        <f t="shared" si="765"/>
        <v>0</v>
      </c>
      <c r="AF186" s="50"/>
      <c r="AG186" s="50"/>
      <c r="AH186" s="50"/>
      <c r="AI186" s="9">
        <f t="shared" si="766"/>
        <v>0</v>
      </c>
      <c r="AJ186" s="47">
        <f>OON!DV186</f>
        <v>0</v>
      </c>
      <c r="AK186" s="47">
        <f>OON!DW186</f>
        <v>0</v>
      </c>
      <c r="AL186" s="47"/>
      <c r="AM186" s="47"/>
      <c r="AN186" s="47"/>
      <c r="AO186" s="47"/>
      <c r="AP186" s="47"/>
      <c r="AQ186" s="47"/>
      <c r="AR186" s="47"/>
      <c r="AS186" s="47">
        <f t="shared" si="767"/>
        <v>0</v>
      </c>
      <c r="AT186" s="47">
        <f t="shared" si="768"/>
        <v>0</v>
      </c>
      <c r="AU186" s="47">
        <f t="shared" si="769"/>
        <v>0</v>
      </c>
      <c r="AV186" s="9">
        <f t="shared" si="770"/>
        <v>8730756</v>
      </c>
      <c r="AW186" s="9">
        <f t="shared" si="771"/>
        <v>6421220</v>
      </c>
      <c r="AX186" s="9">
        <f t="shared" si="772"/>
        <v>0</v>
      </c>
      <c r="AY186" s="9">
        <f t="shared" si="773"/>
        <v>2170372</v>
      </c>
      <c r="AZ186" s="9">
        <f t="shared" si="774"/>
        <v>128424</v>
      </c>
      <c r="BA186" s="9">
        <f t="shared" si="775"/>
        <v>10740</v>
      </c>
      <c r="BB186" s="47">
        <f t="shared" si="776"/>
        <v>11.04</v>
      </c>
      <c r="BC186" s="47">
        <f t="shared" si="777"/>
        <v>9.25</v>
      </c>
      <c r="BD186" s="47">
        <f t="shared" si="778"/>
        <v>1.79</v>
      </c>
    </row>
    <row r="187" spans="1:57" x14ac:dyDescent="0.25">
      <c r="A187" s="30"/>
      <c r="B187" s="31"/>
      <c r="C187" s="32"/>
      <c r="D187" s="33" t="s">
        <v>184</v>
      </c>
      <c r="E187" s="31"/>
      <c r="F187" s="31"/>
      <c r="G187" s="32"/>
      <c r="H187" s="51">
        <v>95098870</v>
      </c>
      <c r="I187" s="51">
        <v>68945230</v>
      </c>
      <c r="J187" s="51">
        <v>410000</v>
      </c>
      <c r="K187" s="51">
        <v>23442067</v>
      </c>
      <c r="L187" s="51">
        <v>1378903</v>
      </c>
      <c r="M187" s="51">
        <v>922670</v>
      </c>
      <c r="N187" s="58">
        <v>139.81</v>
      </c>
      <c r="O187" s="58">
        <v>123.38000000000001</v>
      </c>
      <c r="P187" s="58">
        <v>16.43</v>
      </c>
      <c r="Q187" s="51">
        <f t="shared" ref="Q187:BD187" si="779">SUM(Q177:Q186)</f>
        <v>0</v>
      </c>
      <c r="R187" s="51">
        <f t="shared" si="779"/>
        <v>0</v>
      </c>
      <c r="S187" s="51">
        <f t="shared" si="779"/>
        <v>0</v>
      </c>
      <c r="T187" s="51">
        <f t="shared" si="779"/>
        <v>0</v>
      </c>
      <c r="U187" s="51">
        <f t="shared" si="779"/>
        <v>0</v>
      </c>
      <c r="V187" s="51">
        <f t="shared" si="779"/>
        <v>0</v>
      </c>
      <c r="W187" s="51">
        <f t="shared" si="779"/>
        <v>0</v>
      </c>
      <c r="X187" s="51">
        <f t="shared" si="779"/>
        <v>0</v>
      </c>
      <c r="Y187" s="51">
        <f t="shared" si="779"/>
        <v>0</v>
      </c>
      <c r="Z187" s="51">
        <f t="shared" si="779"/>
        <v>0</v>
      </c>
      <c r="AA187" s="51">
        <f t="shared" si="779"/>
        <v>0</v>
      </c>
      <c r="AB187" s="51">
        <f t="shared" si="779"/>
        <v>0</v>
      </c>
      <c r="AC187" s="51">
        <f t="shared" si="779"/>
        <v>0</v>
      </c>
      <c r="AD187" s="51">
        <f t="shared" si="779"/>
        <v>0</v>
      </c>
      <c r="AE187" s="51">
        <f t="shared" si="779"/>
        <v>0</v>
      </c>
      <c r="AF187" s="51">
        <f t="shared" si="779"/>
        <v>0</v>
      </c>
      <c r="AG187" s="51">
        <f t="shared" si="779"/>
        <v>0</v>
      </c>
      <c r="AH187" s="51">
        <f t="shared" si="779"/>
        <v>0</v>
      </c>
      <c r="AI187" s="51">
        <f t="shared" si="779"/>
        <v>0</v>
      </c>
      <c r="AJ187" s="58">
        <f t="shared" si="779"/>
        <v>0</v>
      </c>
      <c r="AK187" s="58">
        <f t="shared" si="779"/>
        <v>0</v>
      </c>
      <c r="AL187" s="58">
        <f t="shared" si="779"/>
        <v>0</v>
      </c>
      <c r="AM187" s="58">
        <f t="shared" si="779"/>
        <v>0</v>
      </c>
      <c r="AN187" s="58">
        <f t="shared" si="779"/>
        <v>0</v>
      </c>
      <c r="AO187" s="58">
        <f t="shared" si="779"/>
        <v>0</v>
      </c>
      <c r="AP187" s="58">
        <f t="shared" si="779"/>
        <v>0</v>
      </c>
      <c r="AQ187" s="58">
        <f t="shared" si="779"/>
        <v>0</v>
      </c>
      <c r="AR187" s="58">
        <f t="shared" si="779"/>
        <v>0</v>
      </c>
      <c r="AS187" s="58">
        <f t="shared" si="779"/>
        <v>0</v>
      </c>
      <c r="AT187" s="58">
        <f t="shared" si="779"/>
        <v>0</v>
      </c>
      <c r="AU187" s="58">
        <f t="shared" si="779"/>
        <v>0</v>
      </c>
      <c r="AV187" s="51">
        <f t="shared" si="779"/>
        <v>95098870</v>
      </c>
      <c r="AW187" s="51">
        <f t="shared" si="779"/>
        <v>68945230</v>
      </c>
      <c r="AX187" s="51">
        <f t="shared" si="779"/>
        <v>410000</v>
      </c>
      <c r="AY187" s="51">
        <f t="shared" si="779"/>
        <v>23442067</v>
      </c>
      <c r="AZ187" s="51">
        <f t="shared" si="779"/>
        <v>1378903</v>
      </c>
      <c r="BA187" s="51">
        <f t="shared" si="779"/>
        <v>922670</v>
      </c>
      <c r="BB187" s="58">
        <f t="shared" si="779"/>
        <v>139.81</v>
      </c>
      <c r="BC187" s="58">
        <f t="shared" si="779"/>
        <v>123.38000000000001</v>
      </c>
      <c r="BD187" s="58">
        <f t="shared" si="779"/>
        <v>16.43</v>
      </c>
      <c r="BE187" s="43">
        <f>AV187-H187</f>
        <v>0</v>
      </c>
    </row>
    <row r="188" spans="1:57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9">
        <v>25787929</v>
      </c>
      <c r="I188" s="9">
        <v>18714427</v>
      </c>
      <c r="J188" s="9">
        <v>56000</v>
      </c>
      <c r="K188" s="9">
        <v>6344404</v>
      </c>
      <c r="L188" s="9">
        <v>374288</v>
      </c>
      <c r="M188" s="9">
        <v>298810</v>
      </c>
      <c r="N188" s="47">
        <v>33.950000000000003</v>
      </c>
      <c r="O188" s="47">
        <v>24.89</v>
      </c>
      <c r="P188" s="47">
        <v>9.06</v>
      </c>
      <c r="Q188" s="9">
        <f t="shared" ref="Q188:Q195" si="780">Z188*-1</f>
        <v>0</v>
      </c>
      <c r="R188" s="29"/>
      <c r="S188" s="29"/>
      <c r="T188" s="29"/>
      <c r="U188" s="29">
        <v>-162003</v>
      </c>
      <c r="V188" s="29"/>
      <c r="W188" s="29"/>
      <c r="X188" s="9">
        <f t="shared" ref="X188:X195" si="781">SUM(Q188:W188)</f>
        <v>-162003</v>
      </c>
      <c r="Y188" s="9"/>
      <c r="Z188" s="9">
        <f>OON!DR188+OON!DS188</f>
        <v>0</v>
      </c>
      <c r="AA188" s="9"/>
      <c r="AB188" s="9">
        <f t="shared" ref="AB188:AB195" si="782">SUM(Y188:AA188)</f>
        <v>0</v>
      </c>
      <c r="AC188" s="9">
        <f t="shared" ref="AC188:AC195" si="783">X188+AB188</f>
        <v>-162003</v>
      </c>
      <c r="AD188" s="9">
        <f t="shared" ref="AD188:AD195" si="784">ROUND((X188+Y188+Z188)*33.8%,0)</f>
        <v>-54757</v>
      </c>
      <c r="AE188" s="9">
        <f t="shared" ref="AE188:AE195" si="785">ROUND(X188*2%,0)</f>
        <v>-3240</v>
      </c>
      <c r="AF188" s="29"/>
      <c r="AG188" s="29"/>
      <c r="AH188" s="29">
        <v>220000</v>
      </c>
      <c r="AI188" s="9">
        <f t="shared" ref="AI188:AI195" si="786">AF188+AG188+AH188</f>
        <v>220000</v>
      </c>
      <c r="AJ188" s="47">
        <f>OON!DV188</f>
        <v>0</v>
      </c>
      <c r="AK188" s="47">
        <f>OON!DW188</f>
        <v>0</v>
      </c>
      <c r="AL188" s="47"/>
      <c r="AM188" s="47"/>
      <c r="AN188" s="47"/>
      <c r="AO188" s="47"/>
      <c r="AP188" s="47"/>
      <c r="AQ188" s="47"/>
      <c r="AR188" s="47"/>
      <c r="AS188" s="47">
        <f t="shared" ref="AS188:AS195" si="787">AJ188+AL188+AM188+AP188+AR188+AN188</f>
        <v>0</v>
      </c>
      <c r="AT188" s="47">
        <f t="shared" ref="AT188:AT195" si="788">AK188+AQ188+AO188</f>
        <v>0</v>
      </c>
      <c r="AU188" s="47">
        <f t="shared" ref="AU188:AU195" si="789">AS188+AT188</f>
        <v>0</v>
      </c>
      <c r="AV188" s="9">
        <f t="shared" ref="AV188:AV195" si="790">AW188+AX188+AY188+AZ188+BA188</f>
        <v>25787929</v>
      </c>
      <c r="AW188" s="9">
        <f t="shared" ref="AW188:AW195" si="791">I188+X188</f>
        <v>18552424</v>
      </c>
      <c r="AX188" s="9">
        <f t="shared" ref="AX188:AX195" si="792">J188+AB188</f>
        <v>56000</v>
      </c>
      <c r="AY188" s="9">
        <f t="shared" ref="AY188:AY195" si="793">K188+AD188</f>
        <v>6289647</v>
      </c>
      <c r="AZ188" s="9">
        <f t="shared" ref="AZ188:AZ195" si="794">L188+AE188</f>
        <v>371048</v>
      </c>
      <c r="BA188" s="9">
        <f t="shared" ref="BA188:BA195" si="795">M188+AI188</f>
        <v>518810</v>
      </c>
      <c r="BB188" s="47">
        <f t="shared" ref="BB188:BB195" si="796">BC188+BD188</f>
        <v>33.950000000000003</v>
      </c>
      <c r="BC188" s="47">
        <f t="shared" ref="BC188:BC195" si="797">O188+AS188</f>
        <v>24.89</v>
      </c>
      <c r="BD188" s="47">
        <f t="shared" ref="BD188:BD195" si="798">P188+AT188</f>
        <v>9.06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9">
        <v>7535377</v>
      </c>
      <c r="I189" s="9">
        <v>5548878</v>
      </c>
      <c r="J189" s="9">
        <v>0</v>
      </c>
      <c r="K189" s="9">
        <v>1875521</v>
      </c>
      <c r="L189" s="9">
        <v>110978</v>
      </c>
      <c r="M189" s="9">
        <v>0</v>
      </c>
      <c r="N189" s="47">
        <v>13.45</v>
      </c>
      <c r="O189" s="47">
        <v>13.45</v>
      </c>
      <c r="P189" s="47">
        <v>0</v>
      </c>
      <c r="Q189" s="9">
        <f t="shared" si="780"/>
        <v>0</v>
      </c>
      <c r="R189" s="9"/>
      <c r="S189" s="9"/>
      <c r="T189" s="9"/>
      <c r="U189" s="9"/>
      <c r="V189" s="9"/>
      <c r="W189" s="9"/>
      <c r="X189" s="9">
        <f t="shared" si="781"/>
        <v>0</v>
      </c>
      <c r="Y189" s="9"/>
      <c r="Z189" s="9">
        <f>OON!DR189+OON!DS189</f>
        <v>0</v>
      </c>
      <c r="AA189" s="9"/>
      <c r="AB189" s="9">
        <f t="shared" si="782"/>
        <v>0</v>
      </c>
      <c r="AC189" s="9">
        <f t="shared" si="783"/>
        <v>0</v>
      </c>
      <c r="AD189" s="9">
        <f t="shared" si="784"/>
        <v>0</v>
      </c>
      <c r="AE189" s="9">
        <f t="shared" si="785"/>
        <v>0</v>
      </c>
      <c r="AF189" s="9"/>
      <c r="AG189" s="9"/>
      <c r="AH189" s="9"/>
      <c r="AI189" s="9">
        <f t="shared" si="786"/>
        <v>0</v>
      </c>
      <c r="AJ189" s="47">
        <f>OON!DV189</f>
        <v>0</v>
      </c>
      <c r="AK189" s="47">
        <f>OON!DW189</f>
        <v>0</v>
      </c>
      <c r="AL189" s="47"/>
      <c r="AM189" s="47"/>
      <c r="AN189" s="47"/>
      <c r="AO189" s="47"/>
      <c r="AP189" s="47"/>
      <c r="AQ189" s="47"/>
      <c r="AR189" s="47"/>
      <c r="AS189" s="47">
        <f t="shared" si="787"/>
        <v>0</v>
      </c>
      <c r="AT189" s="47">
        <f t="shared" si="788"/>
        <v>0</v>
      </c>
      <c r="AU189" s="47">
        <f t="shared" si="789"/>
        <v>0</v>
      </c>
      <c r="AV189" s="9">
        <f t="shared" si="790"/>
        <v>7535377</v>
      </c>
      <c r="AW189" s="9">
        <f t="shared" si="791"/>
        <v>5548878</v>
      </c>
      <c r="AX189" s="9">
        <f t="shared" si="792"/>
        <v>0</v>
      </c>
      <c r="AY189" s="9">
        <f t="shared" si="793"/>
        <v>1875521</v>
      </c>
      <c r="AZ189" s="9">
        <f t="shared" si="794"/>
        <v>110978</v>
      </c>
      <c r="BA189" s="9">
        <f t="shared" si="795"/>
        <v>0</v>
      </c>
      <c r="BB189" s="47">
        <f t="shared" si="796"/>
        <v>13.45</v>
      </c>
      <c r="BC189" s="47">
        <f t="shared" si="797"/>
        <v>13.45</v>
      </c>
      <c r="BD189" s="47">
        <f t="shared" si="798"/>
        <v>0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47">
        <v>0</v>
      </c>
      <c r="O190" s="47">
        <v>0</v>
      </c>
      <c r="P190" s="47">
        <v>0</v>
      </c>
      <c r="Q190" s="9">
        <f t="shared" si="780"/>
        <v>0</v>
      </c>
      <c r="R190" s="50"/>
      <c r="S190" s="50"/>
      <c r="T190" s="50"/>
      <c r="U190" s="50"/>
      <c r="V190" s="50"/>
      <c r="W190" s="50"/>
      <c r="X190" s="9">
        <f t="shared" si="781"/>
        <v>0</v>
      </c>
      <c r="Y190" s="9"/>
      <c r="Z190" s="9">
        <f>OON!DR190+OON!DS190</f>
        <v>0</v>
      </c>
      <c r="AA190" s="9"/>
      <c r="AB190" s="9">
        <f t="shared" si="782"/>
        <v>0</v>
      </c>
      <c r="AC190" s="9">
        <f t="shared" si="783"/>
        <v>0</v>
      </c>
      <c r="AD190" s="9">
        <f t="shared" si="784"/>
        <v>0</v>
      </c>
      <c r="AE190" s="9">
        <f t="shared" si="785"/>
        <v>0</v>
      </c>
      <c r="AF190" s="50"/>
      <c r="AG190" s="50"/>
      <c r="AH190" s="50"/>
      <c r="AI190" s="9">
        <f t="shared" si="786"/>
        <v>0</v>
      </c>
      <c r="AJ190" s="47">
        <f>OON!DV190</f>
        <v>0</v>
      </c>
      <c r="AK190" s="47">
        <f>OON!DW190</f>
        <v>0</v>
      </c>
      <c r="AL190" s="47"/>
      <c r="AM190" s="47"/>
      <c r="AN190" s="47"/>
      <c r="AO190" s="47"/>
      <c r="AP190" s="47"/>
      <c r="AQ190" s="47"/>
      <c r="AR190" s="47"/>
      <c r="AS190" s="47">
        <f t="shared" si="787"/>
        <v>0</v>
      </c>
      <c r="AT190" s="47">
        <f t="shared" si="788"/>
        <v>0</v>
      </c>
      <c r="AU190" s="47">
        <f t="shared" si="789"/>
        <v>0</v>
      </c>
      <c r="AV190" s="9">
        <f t="shared" si="790"/>
        <v>0</v>
      </c>
      <c r="AW190" s="9">
        <f t="shared" si="791"/>
        <v>0</v>
      </c>
      <c r="AX190" s="9">
        <f t="shared" si="792"/>
        <v>0</v>
      </c>
      <c r="AY190" s="9">
        <f t="shared" si="793"/>
        <v>0</v>
      </c>
      <c r="AZ190" s="9">
        <f t="shared" si="794"/>
        <v>0</v>
      </c>
      <c r="BA190" s="9">
        <f t="shared" si="795"/>
        <v>0</v>
      </c>
      <c r="BB190" s="47">
        <f t="shared" si="796"/>
        <v>0</v>
      </c>
      <c r="BC190" s="47">
        <f t="shared" si="797"/>
        <v>0</v>
      </c>
      <c r="BD190" s="47">
        <f t="shared" si="798"/>
        <v>0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9">
        <v>1014734</v>
      </c>
      <c r="I191" s="9">
        <v>716094</v>
      </c>
      <c r="J191" s="9">
        <v>27000</v>
      </c>
      <c r="K191" s="9">
        <v>251166</v>
      </c>
      <c r="L191" s="9">
        <v>14322</v>
      </c>
      <c r="M191" s="9">
        <v>6152</v>
      </c>
      <c r="N191" s="47">
        <v>2.2400000000000002</v>
      </c>
      <c r="O191" s="47">
        <v>0</v>
      </c>
      <c r="P191" s="47">
        <v>2.2400000000000002</v>
      </c>
      <c r="Q191" s="9">
        <f t="shared" si="780"/>
        <v>0</v>
      </c>
      <c r="R191" s="50"/>
      <c r="S191" s="50"/>
      <c r="T191" s="50"/>
      <c r="U191" s="50"/>
      <c r="V191" s="50"/>
      <c r="W191" s="50"/>
      <c r="X191" s="9">
        <f t="shared" si="781"/>
        <v>0</v>
      </c>
      <c r="Y191" s="9"/>
      <c r="Z191" s="9">
        <f>OON!DR191+OON!DS191</f>
        <v>0</v>
      </c>
      <c r="AA191" s="9"/>
      <c r="AB191" s="9">
        <f t="shared" si="782"/>
        <v>0</v>
      </c>
      <c r="AC191" s="9">
        <f t="shared" si="783"/>
        <v>0</v>
      </c>
      <c r="AD191" s="9">
        <f t="shared" si="784"/>
        <v>0</v>
      </c>
      <c r="AE191" s="9">
        <f t="shared" si="785"/>
        <v>0</v>
      </c>
      <c r="AF191" s="50"/>
      <c r="AG191" s="50"/>
      <c r="AH191" s="50"/>
      <c r="AI191" s="9">
        <f t="shared" si="786"/>
        <v>0</v>
      </c>
      <c r="AJ191" s="47">
        <f>OON!DV191</f>
        <v>0</v>
      </c>
      <c r="AK191" s="47">
        <f>OON!DW191</f>
        <v>0</v>
      </c>
      <c r="AL191" s="47"/>
      <c r="AM191" s="47"/>
      <c r="AN191" s="47"/>
      <c r="AO191" s="47"/>
      <c r="AP191" s="47"/>
      <c r="AQ191" s="47"/>
      <c r="AR191" s="47"/>
      <c r="AS191" s="47">
        <f t="shared" si="787"/>
        <v>0</v>
      </c>
      <c r="AT191" s="47">
        <f t="shared" si="788"/>
        <v>0</v>
      </c>
      <c r="AU191" s="47">
        <f t="shared" si="789"/>
        <v>0</v>
      </c>
      <c r="AV191" s="9">
        <f t="shared" si="790"/>
        <v>1014734</v>
      </c>
      <c r="AW191" s="9">
        <f t="shared" si="791"/>
        <v>716094</v>
      </c>
      <c r="AX191" s="9">
        <f t="shared" si="792"/>
        <v>27000</v>
      </c>
      <c r="AY191" s="9">
        <f t="shared" si="793"/>
        <v>251166</v>
      </c>
      <c r="AZ191" s="9">
        <f t="shared" si="794"/>
        <v>14322</v>
      </c>
      <c r="BA191" s="9">
        <f t="shared" si="795"/>
        <v>6152</v>
      </c>
      <c r="BB191" s="47">
        <f t="shared" si="796"/>
        <v>2.2400000000000002</v>
      </c>
      <c r="BC191" s="47">
        <f t="shared" si="797"/>
        <v>0</v>
      </c>
      <c r="BD191" s="47">
        <f t="shared" si="798"/>
        <v>2.2400000000000002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9">
        <v>106914</v>
      </c>
      <c r="I192" s="9">
        <v>78085</v>
      </c>
      <c r="J192" s="9">
        <v>0</v>
      </c>
      <c r="K192" s="9">
        <v>26393</v>
      </c>
      <c r="L192" s="9">
        <v>1562</v>
      </c>
      <c r="M192" s="9">
        <v>874</v>
      </c>
      <c r="N192" s="47">
        <v>0.25</v>
      </c>
      <c r="O192" s="47">
        <v>0</v>
      </c>
      <c r="P192" s="47">
        <v>0.25</v>
      </c>
      <c r="Q192" s="9">
        <f t="shared" si="780"/>
        <v>0</v>
      </c>
      <c r="R192" s="50"/>
      <c r="S192" s="50"/>
      <c r="T192" s="50"/>
      <c r="U192" s="50"/>
      <c r="V192" s="50"/>
      <c r="W192" s="50"/>
      <c r="X192" s="9">
        <f t="shared" si="781"/>
        <v>0</v>
      </c>
      <c r="Y192" s="9"/>
      <c r="Z192" s="9">
        <f>OON!DR192+OON!DS192</f>
        <v>0</v>
      </c>
      <c r="AA192" s="9"/>
      <c r="AB192" s="9">
        <f t="shared" si="782"/>
        <v>0</v>
      </c>
      <c r="AC192" s="9">
        <f t="shared" si="783"/>
        <v>0</v>
      </c>
      <c r="AD192" s="9">
        <f t="shared" si="784"/>
        <v>0</v>
      </c>
      <c r="AE192" s="9">
        <f t="shared" si="785"/>
        <v>0</v>
      </c>
      <c r="AF192" s="50"/>
      <c r="AG192" s="50"/>
      <c r="AH192" s="50"/>
      <c r="AI192" s="9">
        <f t="shared" si="786"/>
        <v>0</v>
      </c>
      <c r="AJ192" s="47">
        <f>OON!DV192</f>
        <v>0</v>
      </c>
      <c r="AK192" s="47">
        <f>OON!DW192</f>
        <v>0</v>
      </c>
      <c r="AL192" s="47"/>
      <c r="AM192" s="47"/>
      <c r="AN192" s="47"/>
      <c r="AO192" s="47"/>
      <c r="AP192" s="47"/>
      <c r="AQ192" s="47"/>
      <c r="AR192" s="47"/>
      <c r="AS192" s="47">
        <f t="shared" si="787"/>
        <v>0</v>
      </c>
      <c r="AT192" s="47">
        <f t="shared" si="788"/>
        <v>0</v>
      </c>
      <c r="AU192" s="47">
        <f t="shared" si="789"/>
        <v>0</v>
      </c>
      <c r="AV192" s="9">
        <f t="shared" si="790"/>
        <v>106914</v>
      </c>
      <c r="AW192" s="9">
        <f t="shared" si="791"/>
        <v>78085</v>
      </c>
      <c r="AX192" s="9">
        <f t="shared" si="792"/>
        <v>0</v>
      </c>
      <c r="AY192" s="9">
        <f t="shared" si="793"/>
        <v>26393</v>
      </c>
      <c r="AZ192" s="9">
        <f t="shared" si="794"/>
        <v>1562</v>
      </c>
      <c r="BA192" s="9">
        <f t="shared" si="795"/>
        <v>874</v>
      </c>
      <c r="BB192" s="47">
        <f t="shared" si="796"/>
        <v>0.25</v>
      </c>
      <c r="BC192" s="47">
        <f t="shared" si="797"/>
        <v>0</v>
      </c>
      <c r="BD192" s="47">
        <f t="shared" si="798"/>
        <v>0.25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9">
        <v>2043639</v>
      </c>
      <c r="I193" s="9">
        <v>1504889</v>
      </c>
      <c r="J193" s="9">
        <v>0</v>
      </c>
      <c r="K193" s="9">
        <v>508652</v>
      </c>
      <c r="L193" s="9">
        <v>30098</v>
      </c>
      <c r="M193" s="9">
        <v>0</v>
      </c>
      <c r="N193" s="47">
        <v>3.47</v>
      </c>
      <c r="O193" s="47">
        <v>3.47</v>
      </c>
      <c r="P193" s="47">
        <v>0</v>
      </c>
      <c r="Q193" s="9">
        <f t="shared" si="780"/>
        <v>0</v>
      </c>
      <c r="R193" s="9"/>
      <c r="S193" s="9"/>
      <c r="T193" s="9"/>
      <c r="U193" s="9"/>
      <c r="V193" s="9"/>
      <c r="W193" s="9"/>
      <c r="X193" s="9">
        <f t="shared" si="781"/>
        <v>0</v>
      </c>
      <c r="Y193" s="9"/>
      <c r="Z193" s="9">
        <f>OON!DR193+OON!DS193</f>
        <v>0</v>
      </c>
      <c r="AA193" s="9"/>
      <c r="AB193" s="9">
        <f t="shared" si="782"/>
        <v>0</v>
      </c>
      <c r="AC193" s="9">
        <f t="shared" si="783"/>
        <v>0</v>
      </c>
      <c r="AD193" s="9">
        <f t="shared" si="784"/>
        <v>0</v>
      </c>
      <c r="AE193" s="9">
        <f t="shared" si="785"/>
        <v>0</v>
      </c>
      <c r="AF193" s="9"/>
      <c r="AG193" s="9"/>
      <c r="AH193" s="9"/>
      <c r="AI193" s="9">
        <f t="shared" si="786"/>
        <v>0</v>
      </c>
      <c r="AJ193" s="47">
        <f>OON!DV193</f>
        <v>0</v>
      </c>
      <c r="AK193" s="47">
        <f>OON!DW193</f>
        <v>0</v>
      </c>
      <c r="AL193" s="47"/>
      <c r="AM193" s="47"/>
      <c r="AN193" s="47"/>
      <c r="AO193" s="47"/>
      <c r="AP193" s="47"/>
      <c r="AQ193" s="47"/>
      <c r="AR193" s="47"/>
      <c r="AS193" s="47">
        <f t="shared" si="787"/>
        <v>0</v>
      </c>
      <c r="AT193" s="47">
        <f t="shared" si="788"/>
        <v>0</v>
      </c>
      <c r="AU193" s="47">
        <f t="shared" si="789"/>
        <v>0</v>
      </c>
      <c r="AV193" s="9">
        <f t="shared" si="790"/>
        <v>2043639</v>
      </c>
      <c r="AW193" s="9">
        <f t="shared" si="791"/>
        <v>1504889</v>
      </c>
      <c r="AX193" s="9">
        <f t="shared" si="792"/>
        <v>0</v>
      </c>
      <c r="AY193" s="9">
        <f t="shared" si="793"/>
        <v>508652</v>
      </c>
      <c r="AZ193" s="9">
        <f t="shared" si="794"/>
        <v>30098</v>
      </c>
      <c r="BA193" s="9">
        <f t="shared" si="795"/>
        <v>0</v>
      </c>
      <c r="BB193" s="47">
        <f t="shared" si="796"/>
        <v>3.47</v>
      </c>
      <c r="BC193" s="47">
        <f t="shared" si="797"/>
        <v>3.47</v>
      </c>
      <c r="BD193" s="47">
        <f t="shared" si="798"/>
        <v>0</v>
      </c>
    </row>
    <row r="194" spans="1:57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9">
        <v>35532</v>
      </c>
      <c r="I194" s="9">
        <v>25126</v>
      </c>
      <c r="J194" s="9">
        <v>0</v>
      </c>
      <c r="K194" s="9">
        <v>8493</v>
      </c>
      <c r="L194" s="9">
        <v>503</v>
      </c>
      <c r="M194" s="9">
        <v>1410</v>
      </c>
      <c r="N194" s="47">
        <v>0.1</v>
      </c>
      <c r="O194" s="47">
        <v>0</v>
      </c>
      <c r="P194" s="47">
        <v>0.1</v>
      </c>
      <c r="Q194" s="9">
        <f t="shared" si="780"/>
        <v>0</v>
      </c>
      <c r="R194" s="50"/>
      <c r="S194" s="50"/>
      <c r="T194" s="50"/>
      <c r="U194" s="50"/>
      <c r="V194" s="50"/>
      <c r="W194" s="50"/>
      <c r="X194" s="9">
        <f t="shared" si="781"/>
        <v>0</v>
      </c>
      <c r="Y194" s="9"/>
      <c r="Z194" s="9">
        <f>OON!DR194+OON!DS194</f>
        <v>0</v>
      </c>
      <c r="AA194" s="9"/>
      <c r="AB194" s="9">
        <f t="shared" si="782"/>
        <v>0</v>
      </c>
      <c r="AC194" s="9">
        <f t="shared" si="783"/>
        <v>0</v>
      </c>
      <c r="AD194" s="9">
        <f t="shared" si="784"/>
        <v>0</v>
      </c>
      <c r="AE194" s="9">
        <f t="shared" si="785"/>
        <v>0</v>
      </c>
      <c r="AF194" s="50"/>
      <c r="AG194" s="50"/>
      <c r="AH194" s="50"/>
      <c r="AI194" s="9">
        <f t="shared" si="786"/>
        <v>0</v>
      </c>
      <c r="AJ194" s="47">
        <f>OON!DV194</f>
        <v>0</v>
      </c>
      <c r="AK194" s="47">
        <f>OON!DW194</f>
        <v>0</v>
      </c>
      <c r="AL194" s="47"/>
      <c r="AM194" s="47"/>
      <c r="AN194" s="47"/>
      <c r="AO194" s="47"/>
      <c r="AP194" s="47"/>
      <c r="AQ194" s="47"/>
      <c r="AR194" s="47"/>
      <c r="AS194" s="47">
        <f t="shared" si="787"/>
        <v>0</v>
      </c>
      <c r="AT194" s="47">
        <f t="shared" si="788"/>
        <v>0</v>
      </c>
      <c r="AU194" s="47">
        <f t="shared" si="789"/>
        <v>0</v>
      </c>
      <c r="AV194" s="9">
        <f t="shared" si="790"/>
        <v>35532</v>
      </c>
      <c r="AW194" s="9">
        <f t="shared" si="791"/>
        <v>25126</v>
      </c>
      <c r="AX194" s="9">
        <f t="shared" si="792"/>
        <v>0</v>
      </c>
      <c r="AY194" s="9">
        <f t="shared" si="793"/>
        <v>8493</v>
      </c>
      <c r="AZ194" s="9">
        <f t="shared" si="794"/>
        <v>503</v>
      </c>
      <c r="BA194" s="9">
        <f t="shared" si="795"/>
        <v>1410</v>
      </c>
      <c r="BB194" s="47">
        <f t="shared" si="796"/>
        <v>0.1</v>
      </c>
      <c r="BC194" s="47">
        <f t="shared" si="797"/>
        <v>0</v>
      </c>
      <c r="BD194" s="47">
        <f t="shared" si="798"/>
        <v>0.1</v>
      </c>
    </row>
    <row r="195" spans="1:57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9">
        <v>4243142</v>
      </c>
      <c r="I195" s="9">
        <v>3105929</v>
      </c>
      <c r="J195" s="9">
        <v>15000</v>
      </c>
      <c r="K195" s="9">
        <v>1054874</v>
      </c>
      <c r="L195" s="9">
        <v>62119</v>
      </c>
      <c r="M195" s="9">
        <v>5220</v>
      </c>
      <c r="N195" s="47">
        <v>5.32</v>
      </c>
      <c r="O195" s="47">
        <v>4.5</v>
      </c>
      <c r="P195" s="47">
        <v>0.82</v>
      </c>
      <c r="Q195" s="9">
        <f t="shared" si="780"/>
        <v>0</v>
      </c>
      <c r="R195" s="50"/>
      <c r="S195" s="50"/>
      <c r="T195" s="50"/>
      <c r="U195" s="50"/>
      <c r="V195" s="50"/>
      <c r="W195" s="50"/>
      <c r="X195" s="9">
        <f t="shared" si="781"/>
        <v>0</v>
      </c>
      <c r="Y195" s="9"/>
      <c r="Z195" s="9">
        <f>OON!DR195+OON!DS195</f>
        <v>0</v>
      </c>
      <c r="AA195" s="9"/>
      <c r="AB195" s="9">
        <f t="shared" si="782"/>
        <v>0</v>
      </c>
      <c r="AC195" s="9">
        <f t="shared" si="783"/>
        <v>0</v>
      </c>
      <c r="AD195" s="9">
        <f t="shared" si="784"/>
        <v>0</v>
      </c>
      <c r="AE195" s="9">
        <f t="shared" si="785"/>
        <v>0</v>
      </c>
      <c r="AF195" s="50"/>
      <c r="AG195" s="50"/>
      <c r="AH195" s="50"/>
      <c r="AI195" s="9">
        <f t="shared" si="786"/>
        <v>0</v>
      </c>
      <c r="AJ195" s="47">
        <f>OON!DV195</f>
        <v>0</v>
      </c>
      <c r="AK195" s="47">
        <f>OON!DW195</f>
        <v>0</v>
      </c>
      <c r="AL195" s="47"/>
      <c r="AM195" s="47"/>
      <c r="AN195" s="47"/>
      <c r="AO195" s="47"/>
      <c r="AP195" s="47"/>
      <c r="AQ195" s="47"/>
      <c r="AR195" s="47"/>
      <c r="AS195" s="47">
        <f t="shared" si="787"/>
        <v>0</v>
      </c>
      <c r="AT195" s="47">
        <f t="shared" si="788"/>
        <v>0</v>
      </c>
      <c r="AU195" s="47">
        <f t="shared" si="789"/>
        <v>0</v>
      </c>
      <c r="AV195" s="9">
        <f t="shared" si="790"/>
        <v>4243142</v>
      </c>
      <c r="AW195" s="9">
        <f t="shared" si="791"/>
        <v>3105929</v>
      </c>
      <c r="AX195" s="9">
        <f t="shared" si="792"/>
        <v>15000</v>
      </c>
      <c r="AY195" s="9">
        <f t="shared" si="793"/>
        <v>1054874</v>
      </c>
      <c r="AZ195" s="9">
        <f t="shared" si="794"/>
        <v>62119</v>
      </c>
      <c r="BA195" s="9">
        <f t="shared" si="795"/>
        <v>5220</v>
      </c>
      <c r="BB195" s="47">
        <f t="shared" si="796"/>
        <v>5.32</v>
      </c>
      <c r="BC195" s="47">
        <f t="shared" si="797"/>
        <v>4.5</v>
      </c>
      <c r="BD195" s="47">
        <f t="shared" si="798"/>
        <v>0.82</v>
      </c>
    </row>
    <row r="196" spans="1:57" x14ac:dyDescent="0.25">
      <c r="A196" s="30"/>
      <c r="B196" s="31"/>
      <c r="C196" s="32"/>
      <c r="D196" s="33" t="s">
        <v>185</v>
      </c>
      <c r="E196" s="31"/>
      <c r="F196" s="31"/>
      <c r="G196" s="32"/>
      <c r="H196" s="51">
        <v>40767267</v>
      </c>
      <c r="I196" s="51">
        <v>29693428</v>
      </c>
      <c r="J196" s="51">
        <v>98000</v>
      </c>
      <c r="K196" s="51">
        <v>10069503</v>
      </c>
      <c r="L196" s="51">
        <v>593870</v>
      </c>
      <c r="M196" s="51">
        <v>312466</v>
      </c>
      <c r="N196" s="58">
        <v>58.780000000000008</v>
      </c>
      <c r="O196" s="58">
        <v>46.31</v>
      </c>
      <c r="P196" s="58">
        <v>12.47</v>
      </c>
      <c r="Q196" s="51">
        <f t="shared" ref="Q196:BD196" si="799">SUM(Q188:Q195)</f>
        <v>0</v>
      </c>
      <c r="R196" s="51">
        <f t="shared" si="799"/>
        <v>0</v>
      </c>
      <c r="S196" s="51">
        <f t="shared" si="799"/>
        <v>0</v>
      </c>
      <c r="T196" s="51">
        <f t="shared" si="799"/>
        <v>0</v>
      </c>
      <c r="U196" s="51">
        <f t="shared" si="799"/>
        <v>-162003</v>
      </c>
      <c r="V196" s="51">
        <f t="shared" si="799"/>
        <v>0</v>
      </c>
      <c r="W196" s="51">
        <f t="shared" si="799"/>
        <v>0</v>
      </c>
      <c r="X196" s="51">
        <f t="shared" si="799"/>
        <v>-162003</v>
      </c>
      <c r="Y196" s="51">
        <f t="shared" si="799"/>
        <v>0</v>
      </c>
      <c r="Z196" s="51">
        <f t="shared" si="799"/>
        <v>0</v>
      </c>
      <c r="AA196" s="51">
        <f t="shared" si="799"/>
        <v>0</v>
      </c>
      <c r="AB196" s="51">
        <f t="shared" si="799"/>
        <v>0</v>
      </c>
      <c r="AC196" s="51">
        <f t="shared" si="799"/>
        <v>-162003</v>
      </c>
      <c r="AD196" s="51">
        <f t="shared" si="799"/>
        <v>-54757</v>
      </c>
      <c r="AE196" s="51">
        <f t="shared" si="799"/>
        <v>-3240</v>
      </c>
      <c r="AF196" s="51">
        <f t="shared" si="799"/>
        <v>0</v>
      </c>
      <c r="AG196" s="51">
        <f t="shared" si="799"/>
        <v>0</v>
      </c>
      <c r="AH196" s="51">
        <f t="shared" si="799"/>
        <v>220000</v>
      </c>
      <c r="AI196" s="51">
        <f t="shared" si="799"/>
        <v>220000</v>
      </c>
      <c r="AJ196" s="58">
        <f t="shared" si="799"/>
        <v>0</v>
      </c>
      <c r="AK196" s="58">
        <f t="shared" si="799"/>
        <v>0</v>
      </c>
      <c r="AL196" s="58">
        <f t="shared" si="799"/>
        <v>0</v>
      </c>
      <c r="AM196" s="58">
        <f t="shared" si="799"/>
        <v>0</v>
      </c>
      <c r="AN196" s="58">
        <f t="shared" si="799"/>
        <v>0</v>
      </c>
      <c r="AO196" s="58">
        <f t="shared" si="799"/>
        <v>0</v>
      </c>
      <c r="AP196" s="58">
        <f t="shared" si="799"/>
        <v>0</v>
      </c>
      <c r="AQ196" s="58">
        <f t="shared" si="799"/>
        <v>0</v>
      </c>
      <c r="AR196" s="58">
        <f t="shared" si="799"/>
        <v>0</v>
      </c>
      <c r="AS196" s="58">
        <f t="shared" si="799"/>
        <v>0</v>
      </c>
      <c r="AT196" s="58">
        <f t="shared" si="799"/>
        <v>0</v>
      </c>
      <c r="AU196" s="58">
        <f t="shared" si="799"/>
        <v>0</v>
      </c>
      <c r="AV196" s="51">
        <f t="shared" si="799"/>
        <v>40767267</v>
      </c>
      <c r="AW196" s="51">
        <f t="shared" si="799"/>
        <v>29531425</v>
      </c>
      <c r="AX196" s="51">
        <f t="shared" si="799"/>
        <v>98000</v>
      </c>
      <c r="AY196" s="51">
        <f t="shared" si="799"/>
        <v>10014746</v>
      </c>
      <c r="AZ196" s="51">
        <f t="shared" si="799"/>
        <v>590630</v>
      </c>
      <c r="BA196" s="51">
        <f t="shared" si="799"/>
        <v>532466</v>
      </c>
      <c r="BB196" s="58">
        <f t="shared" si="799"/>
        <v>58.780000000000008</v>
      </c>
      <c r="BC196" s="58">
        <f t="shared" si="799"/>
        <v>46.31</v>
      </c>
      <c r="BD196" s="58">
        <f t="shared" si="799"/>
        <v>12.47</v>
      </c>
      <c r="BE196" s="43">
        <f>AV196-H196</f>
        <v>0</v>
      </c>
    </row>
    <row r="197" spans="1:57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9">
        <v>2503248</v>
      </c>
      <c r="I197" s="9">
        <v>1832730</v>
      </c>
      <c r="J197" s="9">
        <v>0</v>
      </c>
      <c r="K197" s="9">
        <v>619463</v>
      </c>
      <c r="L197" s="9">
        <v>36655</v>
      </c>
      <c r="M197" s="9">
        <v>14400</v>
      </c>
      <c r="N197" s="47">
        <v>3.9</v>
      </c>
      <c r="O197" s="47">
        <v>3</v>
      </c>
      <c r="P197" s="47">
        <v>0.9</v>
      </c>
      <c r="Q197" s="9">
        <f t="shared" ref="Q197:Q199" si="800">Z197*-1</f>
        <v>0</v>
      </c>
      <c r="R197" s="29"/>
      <c r="S197" s="29"/>
      <c r="T197" s="29"/>
      <c r="U197" s="29"/>
      <c r="V197" s="29"/>
      <c r="W197" s="29"/>
      <c r="X197" s="9">
        <f t="shared" ref="X197:X199" si="801">SUM(Q197:W197)</f>
        <v>0</v>
      </c>
      <c r="Y197" s="9"/>
      <c r="Z197" s="9">
        <f>OON!DR197+OON!DS197</f>
        <v>0</v>
      </c>
      <c r="AA197" s="9"/>
      <c r="AB197" s="9">
        <f t="shared" ref="AB197:AB199" si="802">SUM(Y197:AA197)</f>
        <v>0</v>
      </c>
      <c r="AC197" s="9">
        <f t="shared" ref="AC197:AC199" si="803">X197+AB197</f>
        <v>0</v>
      </c>
      <c r="AD197" s="9">
        <f t="shared" ref="AD197:AD199" si="804">ROUND((X197+Y197+Z197)*33.8%,0)</f>
        <v>0</v>
      </c>
      <c r="AE197" s="9">
        <f t="shared" ref="AE197:AE199" si="805">ROUND(X197*2%,0)</f>
        <v>0</v>
      </c>
      <c r="AF197" s="29"/>
      <c r="AG197" s="29"/>
      <c r="AH197" s="29"/>
      <c r="AI197" s="9">
        <f t="shared" ref="AI197:AI199" si="806">AF197+AG197+AH197</f>
        <v>0</v>
      </c>
      <c r="AJ197" s="47">
        <f>OON!DV197</f>
        <v>0</v>
      </c>
      <c r="AK197" s="47">
        <f>OON!DW197</f>
        <v>0</v>
      </c>
      <c r="AL197" s="47"/>
      <c r="AM197" s="47"/>
      <c r="AN197" s="47"/>
      <c r="AO197" s="47"/>
      <c r="AP197" s="47"/>
      <c r="AQ197" s="47"/>
      <c r="AR197" s="47"/>
      <c r="AS197" s="47">
        <f t="shared" ref="AS197:AS199" si="807">AJ197+AL197+AM197+AP197+AR197+AN197</f>
        <v>0</v>
      </c>
      <c r="AT197" s="47">
        <f t="shared" ref="AT197:AT199" si="808">AK197+AQ197+AO197</f>
        <v>0</v>
      </c>
      <c r="AU197" s="47">
        <f t="shared" ref="AU197:AU199" si="809">AS197+AT197</f>
        <v>0</v>
      </c>
      <c r="AV197" s="9">
        <f t="shared" ref="AV197:AV199" si="810">AW197+AX197+AY197+AZ197+BA197</f>
        <v>2503248</v>
      </c>
      <c r="AW197" s="9">
        <f t="shared" ref="AW197:AW199" si="811">I197+X197</f>
        <v>1832730</v>
      </c>
      <c r="AX197" s="9">
        <f t="shared" ref="AX197:AX199" si="812">J197+AB197</f>
        <v>0</v>
      </c>
      <c r="AY197" s="9">
        <f t="shared" ref="AY197:AY199" si="813">K197+AD197</f>
        <v>619463</v>
      </c>
      <c r="AZ197" s="9">
        <f t="shared" ref="AZ197:AZ199" si="814">L197+AE197</f>
        <v>36655</v>
      </c>
      <c r="BA197" s="9">
        <f t="shared" ref="BA197:BA199" si="815">M197+AI197</f>
        <v>14400</v>
      </c>
      <c r="BB197" s="47">
        <f t="shared" ref="BB197:BB199" si="816">BC197+BD197</f>
        <v>3.9</v>
      </c>
      <c r="BC197" s="47">
        <f t="shared" ref="BC197:BC199" si="817">O197+AS197</f>
        <v>3</v>
      </c>
      <c r="BD197" s="47">
        <f t="shared" ref="BD197:BD199" si="818">P197+AT197</f>
        <v>0.9</v>
      </c>
    </row>
    <row r="198" spans="1:57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9">
        <v>3902859</v>
      </c>
      <c r="I198" s="9">
        <v>2845383</v>
      </c>
      <c r="J198" s="9">
        <v>0</v>
      </c>
      <c r="K198" s="9">
        <v>961739</v>
      </c>
      <c r="L198" s="9">
        <v>56907</v>
      </c>
      <c r="M198" s="9">
        <v>38830</v>
      </c>
      <c r="N198" s="47">
        <v>5.2799999999999994</v>
      </c>
      <c r="O198" s="47">
        <v>3.09</v>
      </c>
      <c r="P198" s="47">
        <v>2.19</v>
      </c>
      <c r="Q198" s="9">
        <f t="shared" si="800"/>
        <v>0</v>
      </c>
      <c r="R198" s="9"/>
      <c r="S198" s="9"/>
      <c r="T198" s="9"/>
      <c r="U198" s="9"/>
      <c r="V198" s="9"/>
      <c r="W198" s="9"/>
      <c r="X198" s="9">
        <f t="shared" si="801"/>
        <v>0</v>
      </c>
      <c r="Y198" s="9"/>
      <c r="Z198" s="9">
        <f>OON!DR198+OON!DS198</f>
        <v>0</v>
      </c>
      <c r="AA198" s="9"/>
      <c r="AB198" s="9">
        <f t="shared" si="802"/>
        <v>0</v>
      </c>
      <c r="AC198" s="9">
        <f t="shared" si="803"/>
        <v>0</v>
      </c>
      <c r="AD198" s="9">
        <f t="shared" si="804"/>
        <v>0</v>
      </c>
      <c r="AE198" s="9">
        <f t="shared" si="805"/>
        <v>0</v>
      </c>
      <c r="AF198" s="9"/>
      <c r="AG198" s="9"/>
      <c r="AH198" s="9"/>
      <c r="AI198" s="9">
        <f t="shared" si="806"/>
        <v>0</v>
      </c>
      <c r="AJ198" s="47">
        <f>OON!DV198</f>
        <v>0</v>
      </c>
      <c r="AK198" s="47">
        <f>OON!DW198</f>
        <v>0</v>
      </c>
      <c r="AL198" s="47"/>
      <c r="AM198" s="47"/>
      <c r="AN198" s="47"/>
      <c r="AO198" s="47"/>
      <c r="AP198" s="47"/>
      <c r="AQ198" s="47"/>
      <c r="AR198" s="47"/>
      <c r="AS198" s="47">
        <f t="shared" si="807"/>
        <v>0</v>
      </c>
      <c r="AT198" s="47">
        <f t="shared" si="808"/>
        <v>0</v>
      </c>
      <c r="AU198" s="47">
        <f t="shared" si="809"/>
        <v>0</v>
      </c>
      <c r="AV198" s="9">
        <f t="shared" si="810"/>
        <v>3902859</v>
      </c>
      <c r="AW198" s="9">
        <f t="shared" si="811"/>
        <v>2845383</v>
      </c>
      <c r="AX198" s="9">
        <f t="shared" si="812"/>
        <v>0</v>
      </c>
      <c r="AY198" s="9">
        <f t="shared" si="813"/>
        <v>961739</v>
      </c>
      <c r="AZ198" s="9">
        <f t="shared" si="814"/>
        <v>56907</v>
      </c>
      <c r="BA198" s="9">
        <f t="shared" si="815"/>
        <v>38830</v>
      </c>
      <c r="BB198" s="47">
        <f t="shared" si="816"/>
        <v>5.2799999999999994</v>
      </c>
      <c r="BC198" s="47">
        <f t="shared" si="817"/>
        <v>3.09</v>
      </c>
      <c r="BD198" s="47">
        <f t="shared" si="818"/>
        <v>2.19</v>
      </c>
    </row>
    <row r="199" spans="1:57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47">
        <v>0</v>
      </c>
      <c r="O199" s="47">
        <v>0</v>
      </c>
      <c r="P199" s="47">
        <v>0</v>
      </c>
      <c r="Q199" s="9">
        <f t="shared" si="800"/>
        <v>0</v>
      </c>
      <c r="R199" s="50"/>
      <c r="S199" s="50"/>
      <c r="T199" s="50"/>
      <c r="U199" s="50"/>
      <c r="V199" s="50"/>
      <c r="W199" s="50"/>
      <c r="X199" s="9">
        <f t="shared" si="801"/>
        <v>0</v>
      </c>
      <c r="Y199" s="9"/>
      <c r="Z199" s="9">
        <f>OON!DR199+OON!DS199</f>
        <v>0</v>
      </c>
      <c r="AA199" s="9"/>
      <c r="AB199" s="9">
        <f t="shared" si="802"/>
        <v>0</v>
      </c>
      <c r="AC199" s="9">
        <f t="shared" si="803"/>
        <v>0</v>
      </c>
      <c r="AD199" s="9">
        <f t="shared" si="804"/>
        <v>0</v>
      </c>
      <c r="AE199" s="9">
        <f t="shared" si="805"/>
        <v>0</v>
      </c>
      <c r="AF199" s="50"/>
      <c r="AG199" s="50"/>
      <c r="AH199" s="50"/>
      <c r="AI199" s="9">
        <f t="shared" si="806"/>
        <v>0</v>
      </c>
      <c r="AJ199" s="47">
        <f>OON!DV199</f>
        <v>0</v>
      </c>
      <c r="AK199" s="47">
        <f>OON!DW199</f>
        <v>0</v>
      </c>
      <c r="AL199" s="47"/>
      <c r="AM199" s="47"/>
      <c r="AN199" s="47"/>
      <c r="AO199" s="47"/>
      <c r="AP199" s="47"/>
      <c r="AQ199" s="47"/>
      <c r="AR199" s="47"/>
      <c r="AS199" s="47">
        <f t="shared" si="807"/>
        <v>0</v>
      </c>
      <c r="AT199" s="47">
        <f t="shared" si="808"/>
        <v>0</v>
      </c>
      <c r="AU199" s="47">
        <f t="shared" si="809"/>
        <v>0</v>
      </c>
      <c r="AV199" s="9">
        <f t="shared" si="810"/>
        <v>0</v>
      </c>
      <c r="AW199" s="9">
        <f t="shared" si="811"/>
        <v>0</v>
      </c>
      <c r="AX199" s="9">
        <f t="shared" si="812"/>
        <v>0</v>
      </c>
      <c r="AY199" s="9">
        <f t="shared" si="813"/>
        <v>0</v>
      </c>
      <c r="AZ199" s="9">
        <f t="shared" si="814"/>
        <v>0</v>
      </c>
      <c r="BA199" s="9">
        <f t="shared" si="815"/>
        <v>0</v>
      </c>
      <c r="BB199" s="47">
        <f t="shared" si="816"/>
        <v>0</v>
      </c>
      <c r="BC199" s="47">
        <f t="shared" si="817"/>
        <v>0</v>
      </c>
      <c r="BD199" s="47">
        <f t="shared" si="818"/>
        <v>0</v>
      </c>
    </row>
    <row r="200" spans="1:57" x14ac:dyDescent="0.25">
      <c r="A200" s="30"/>
      <c r="B200" s="31"/>
      <c r="C200" s="32"/>
      <c r="D200" s="33" t="s">
        <v>186</v>
      </c>
      <c r="E200" s="35"/>
      <c r="F200" s="35"/>
      <c r="G200" s="35"/>
      <c r="H200" s="51">
        <v>6406107</v>
      </c>
      <c r="I200" s="51">
        <v>4678113</v>
      </c>
      <c r="J200" s="51">
        <v>0</v>
      </c>
      <c r="K200" s="51">
        <v>1581202</v>
      </c>
      <c r="L200" s="51">
        <v>93562</v>
      </c>
      <c r="M200" s="51">
        <v>53230</v>
      </c>
      <c r="N200" s="58">
        <v>9.18</v>
      </c>
      <c r="O200" s="58">
        <v>6.09</v>
      </c>
      <c r="P200" s="58">
        <v>3.09</v>
      </c>
      <c r="Q200" s="51">
        <f t="shared" ref="Q200:BD200" si="819">SUM(Q197:Q199)</f>
        <v>0</v>
      </c>
      <c r="R200" s="51">
        <f t="shared" si="819"/>
        <v>0</v>
      </c>
      <c r="S200" s="51">
        <f t="shared" si="819"/>
        <v>0</v>
      </c>
      <c r="T200" s="51">
        <f t="shared" si="819"/>
        <v>0</v>
      </c>
      <c r="U200" s="51">
        <f t="shared" si="819"/>
        <v>0</v>
      </c>
      <c r="V200" s="51">
        <f t="shared" si="819"/>
        <v>0</v>
      </c>
      <c r="W200" s="51">
        <f t="shared" si="819"/>
        <v>0</v>
      </c>
      <c r="X200" s="51">
        <f t="shared" si="819"/>
        <v>0</v>
      </c>
      <c r="Y200" s="51">
        <f t="shared" si="819"/>
        <v>0</v>
      </c>
      <c r="Z200" s="51">
        <f t="shared" si="819"/>
        <v>0</v>
      </c>
      <c r="AA200" s="51">
        <f t="shared" si="819"/>
        <v>0</v>
      </c>
      <c r="AB200" s="51">
        <f t="shared" si="819"/>
        <v>0</v>
      </c>
      <c r="AC200" s="51">
        <f t="shared" si="819"/>
        <v>0</v>
      </c>
      <c r="AD200" s="51">
        <f t="shared" si="819"/>
        <v>0</v>
      </c>
      <c r="AE200" s="51">
        <f t="shared" si="819"/>
        <v>0</v>
      </c>
      <c r="AF200" s="51">
        <f t="shared" si="819"/>
        <v>0</v>
      </c>
      <c r="AG200" s="51">
        <f t="shared" si="819"/>
        <v>0</v>
      </c>
      <c r="AH200" s="51">
        <f t="shared" si="819"/>
        <v>0</v>
      </c>
      <c r="AI200" s="51">
        <f t="shared" si="819"/>
        <v>0</v>
      </c>
      <c r="AJ200" s="58">
        <f t="shared" si="819"/>
        <v>0</v>
      </c>
      <c r="AK200" s="58">
        <f t="shared" si="819"/>
        <v>0</v>
      </c>
      <c r="AL200" s="58">
        <f t="shared" si="819"/>
        <v>0</v>
      </c>
      <c r="AM200" s="58">
        <f t="shared" si="819"/>
        <v>0</v>
      </c>
      <c r="AN200" s="58">
        <f t="shared" si="819"/>
        <v>0</v>
      </c>
      <c r="AO200" s="58">
        <f t="shared" si="819"/>
        <v>0</v>
      </c>
      <c r="AP200" s="58">
        <f t="shared" si="819"/>
        <v>0</v>
      </c>
      <c r="AQ200" s="58">
        <f t="shared" si="819"/>
        <v>0</v>
      </c>
      <c r="AR200" s="58">
        <f t="shared" si="819"/>
        <v>0</v>
      </c>
      <c r="AS200" s="58">
        <f t="shared" si="819"/>
        <v>0</v>
      </c>
      <c r="AT200" s="58">
        <f t="shared" si="819"/>
        <v>0</v>
      </c>
      <c r="AU200" s="58">
        <f t="shared" si="819"/>
        <v>0</v>
      </c>
      <c r="AV200" s="51">
        <f t="shared" si="819"/>
        <v>6406107</v>
      </c>
      <c r="AW200" s="51">
        <f t="shared" si="819"/>
        <v>4678113</v>
      </c>
      <c r="AX200" s="51">
        <f t="shared" si="819"/>
        <v>0</v>
      </c>
      <c r="AY200" s="51">
        <f t="shared" si="819"/>
        <v>1581202</v>
      </c>
      <c r="AZ200" s="51">
        <f t="shared" si="819"/>
        <v>93562</v>
      </c>
      <c r="BA200" s="51">
        <f t="shared" si="819"/>
        <v>53230</v>
      </c>
      <c r="BB200" s="58">
        <f t="shared" si="819"/>
        <v>9.18</v>
      </c>
      <c r="BC200" s="58">
        <f t="shared" si="819"/>
        <v>6.09</v>
      </c>
      <c r="BD200" s="58">
        <f t="shared" si="819"/>
        <v>3.09</v>
      </c>
      <c r="BE200" s="43">
        <f>AV200-H200</f>
        <v>0</v>
      </c>
    </row>
    <row r="201" spans="1:57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9">
        <v>1573648</v>
      </c>
      <c r="I201" s="9">
        <v>1154490</v>
      </c>
      <c r="J201" s="9">
        <v>0</v>
      </c>
      <c r="K201" s="9">
        <v>390218</v>
      </c>
      <c r="L201" s="9">
        <v>23090</v>
      </c>
      <c r="M201" s="9">
        <v>5850</v>
      </c>
      <c r="N201" s="47">
        <v>2.1</v>
      </c>
      <c r="O201" s="47">
        <v>2</v>
      </c>
      <c r="P201" s="47">
        <v>0.1</v>
      </c>
      <c r="Q201" s="9">
        <f t="shared" ref="Q201:Q204" si="820">Z201*-1</f>
        <v>0</v>
      </c>
      <c r="R201" s="29"/>
      <c r="S201" s="29"/>
      <c r="T201" s="29"/>
      <c r="U201" s="29"/>
      <c r="V201" s="29"/>
      <c r="W201" s="29"/>
      <c r="X201" s="9">
        <f t="shared" ref="X201:X204" si="821">SUM(Q201:W201)</f>
        <v>0</v>
      </c>
      <c r="Y201" s="9"/>
      <c r="Z201" s="9">
        <f>OON!DR201+OON!DS201</f>
        <v>0</v>
      </c>
      <c r="AA201" s="9"/>
      <c r="AB201" s="9">
        <f t="shared" ref="AB201:AB204" si="822">SUM(Y201:AA201)</f>
        <v>0</v>
      </c>
      <c r="AC201" s="9">
        <f t="shared" ref="AC201:AC204" si="823">X201+AB201</f>
        <v>0</v>
      </c>
      <c r="AD201" s="9">
        <f t="shared" ref="AD201:AD204" si="824">ROUND((X201+Y201+Z201)*33.8%,0)</f>
        <v>0</v>
      </c>
      <c r="AE201" s="9">
        <f t="shared" ref="AE201:AE204" si="825">ROUND(X201*2%,0)</f>
        <v>0</v>
      </c>
      <c r="AF201" s="29"/>
      <c r="AG201" s="29"/>
      <c r="AH201" s="29"/>
      <c r="AI201" s="9">
        <f t="shared" ref="AI201:AI204" si="826">AF201+AG201+AH201</f>
        <v>0</v>
      </c>
      <c r="AJ201" s="47">
        <f>OON!DV201</f>
        <v>0</v>
      </c>
      <c r="AK201" s="47">
        <f>OON!DW201</f>
        <v>0</v>
      </c>
      <c r="AL201" s="47"/>
      <c r="AM201" s="47"/>
      <c r="AN201" s="47"/>
      <c r="AO201" s="47"/>
      <c r="AP201" s="47"/>
      <c r="AQ201" s="47"/>
      <c r="AR201" s="47"/>
      <c r="AS201" s="47">
        <f t="shared" ref="AS201:AS204" si="827">AJ201+AL201+AM201+AP201+AR201+AN201</f>
        <v>0</v>
      </c>
      <c r="AT201" s="47">
        <f t="shared" ref="AT201:AT204" si="828">AK201+AQ201+AO201</f>
        <v>0</v>
      </c>
      <c r="AU201" s="47">
        <f t="shared" ref="AU201:AU204" si="829">AS201+AT201</f>
        <v>0</v>
      </c>
      <c r="AV201" s="9">
        <f t="shared" ref="AV201:AV204" si="830">AW201+AX201+AY201+AZ201+BA201</f>
        <v>1573648</v>
      </c>
      <c r="AW201" s="9">
        <f t="shared" ref="AW201:AW204" si="831">I201+X201</f>
        <v>1154490</v>
      </c>
      <c r="AX201" s="9">
        <f t="shared" ref="AX201:AX204" si="832">J201+AB201</f>
        <v>0</v>
      </c>
      <c r="AY201" s="9">
        <f t="shared" ref="AY201:AY204" si="833">K201+AD201</f>
        <v>390218</v>
      </c>
      <c r="AZ201" s="9">
        <f t="shared" ref="AZ201:AZ204" si="834">L201+AE201</f>
        <v>23090</v>
      </c>
      <c r="BA201" s="9">
        <f t="shared" ref="BA201:BA204" si="835">M201+AI201</f>
        <v>5850</v>
      </c>
      <c r="BB201" s="47">
        <f t="shared" ref="BB201:BB204" si="836">BC201+BD201</f>
        <v>2.1</v>
      </c>
      <c r="BC201" s="47">
        <f t="shared" ref="BC201:BC204" si="837">O201+AS201</f>
        <v>2</v>
      </c>
      <c r="BD201" s="47">
        <f t="shared" ref="BD201:BD204" si="838">P201+AT201</f>
        <v>0.1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9">
        <v>7161638</v>
      </c>
      <c r="I202" s="9">
        <v>5183836</v>
      </c>
      <c r="J202" s="9">
        <v>0</v>
      </c>
      <c r="K202" s="9">
        <v>1752136</v>
      </c>
      <c r="L202" s="9">
        <v>103676</v>
      </c>
      <c r="M202" s="9">
        <v>121990</v>
      </c>
      <c r="N202" s="47">
        <v>9.7100000000000009</v>
      </c>
      <c r="O202" s="47">
        <v>6.45</v>
      </c>
      <c r="P202" s="47">
        <v>3.26</v>
      </c>
      <c r="Q202" s="9">
        <f t="shared" si="820"/>
        <v>0</v>
      </c>
      <c r="R202" s="9"/>
      <c r="S202" s="9"/>
      <c r="T202" s="9"/>
      <c r="U202" s="9"/>
      <c r="V202" s="9"/>
      <c r="W202" s="9"/>
      <c r="X202" s="9">
        <f t="shared" si="821"/>
        <v>0</v>
      </c>
      <c r="Y202" s="9"/>
      <c r="Z202" s="9">
        <f>OON!DR202+OON!DS202</f>
        <v>0</v>
      </c>
      <c r="AA202" s="9"/>
      <c r="AB202" s="9">
        <f t="shared" si="822"/>
        <v>0</v>
      </c>
      <c r="AC202" s="9">
        <f t="shared" si="823"/>
        <v>0</v>
      </c>
      <c r="AD202" s="9">
        <f t="shared" si="824"/>
        <v>0</v>
      </c>
      <c r="AE202" s="9">
        <f t="shared" si="825"/>
        <v>0</v>
      </c>
      <c r="AF202" s="9"/>
      <c r="AG202" s="9"/>
      <c r="AH202" s="9"/>
      <c r="AI202" s="9">
        <f t="shared" si="826"/>
        <v>0</v>
      </c>
      <c r="AJ202" s="47">
        <f>OON!DV202</f>
        <v>0</v>
      </c>
      <c r="AK202" s="47">
        <f>OON!DW202</f>
        <v>0</v>
      </c>
      <c r="AL202" s="47"/>
      <c r="AM202" s="47"/>
      <c r="AN202" s="47"/>
      <c r="AO202" s="47"/>
      <c r="AP202" s="47"/>
      <c r="AQ202" s="47"/>
      <c r="AR202" s="47"/>
      <c r="AS202" s="47">
        <f t="shared" si="827"/>
        <v>0</v>
      </c>
      <c r="AT202" s="47">
        <f t="shared" si="828"/>
        <v>0</v>
      </c>
      <c r="AU202" s="47">
        <f t="shared" si="829"/>
        <v>0</v>
      </c>
      <c r="AV202" s="9">
        <f t="shared" si="830"/>
        <v>7161638</v>
      </c>
      <c r="AW202" s="9">
        <f t="shared" si="831"/>
        <v>5183836</v>
      </c>
      <c r="AX202" s="9">
        <f t="shared" si="832"/>
        <v>0</v>
      </c>
      <c r="AY202" s="9">
        <f t="shared" si="833"/>
        <v>1752136</v>
      </c>
      <c r="AZ202" s="9">
        <f t="shared" si="834"/>
        <v>103676</v>
      </c>
      <c r="BA202" s="9">
        <f t="shared" si="835"/>
        <v>121990</v>
      </c>
      <c r="BB202" s="47">
        <f t="shared" si="836"/>
        <v>9.7100000000000009</v>
      </c>
      <c r="BC202" s="47">
        <f t="shared" si="837"/>
        <v>6.45</v>
      </c>
      <c r="BD202" s="47">
        <f t="shared" si="838"/>
        <v>3.26</v>
      </c>
    </row>
    <row r="203" spans="1:57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47">
        <v>0</v>
      </c>
      <c r="O203" s="47">
        <v>0</v>
      </c>
      <c r="P203" s="47">
        <v>0</v>
      </c>
      <c r="Q203" s="9">
        <f t="shared" si="820"/>
        <v>0</v>
      </c>
      <c r="R203" s="50"/>
      <c r="S203" s="50"/>
      <c r="T203" s="50"/>
      <c r="U203" s="50"/>
      <c r="V203" s="50"/>
      <c r="W203" s="50"/>
      <c r="X203" s="9">
        <f t="shared" si="821"/>
        <v>0</v>
      </c>
      <c r="Y203" s="9"/>
      <c r="Z203" s="9">
        <f>OON!DR203+OON!DS203</f>
        <v>0</v>
      </c>
      <c r="AA203" s="9"/>
      <c r="AB203" s="9">
        <f t="shared" si="822"/>
        <v>0</v>
      </c>
      <c r="AC203" s="9">
        <f t="shared" si="823"/>
        <v>0</v>
      </c>
      <c r="AD203" s="9">
        <f t="shared" si="824"/>
        <v>0</v>
      </c>
      <c r="AE203" s="9">
        <f t="shared" si="825"/>
        <v>0</v>
      </c>
      <c r="AF203" s="50"/>
      <c r="AG203" s="50"/>
      <c r="AH203" s="50"/>
      <c r="AI203" s="9">
        <f t="shared" si="826"/>
        <v>0</v>
      </c>
      <c r="AJ203" s="47">
        <f>OON!DV203</f>
        <v>0</v>
      </c>
      <c r="AK203" s="47">
        <f>OON!DW203</f>
        <v>0</v>
      </c>
      <c r="AL203" s="47"/>
      <c r="AM203" s="47"/>
      <c r="AN203" s="47"/>
      <c r="AO203" s="47"/>
      <c r="AP203" s="47"/>
      <c r="AQ203" s="47"/>
      <c r="AR203" s="47"/>
      <c r="AS203" s="47">
        <f t="shared" si="827"/>
        <v>0</v>
      </c>
      <c r="AT203" s="47">
        <f t="shared" si="828"/>
        <v>0</v>
      </c>
      <c r="AU203" s="47">
        <f t="shared" si="829"/>
        <v>0</v>
      </c>
      <c r="AV203" s="9">
        <f t="shared" si="830"/>
        <v>0</v>
      </c>
      <c r="AW203" s="9">
        <f t="shared" si="831"/>
        <v>0</v>
      </c>
      <c r="AX203" s="9">
        <f t="shared" si="832"/>
        <v>0</v>
      </c>
      <c r="AY203" s="9">
        <f t="shared" si="833"/>
        <v>0</v>
      </c>
      <c r="AZ203" s="9">
        <f t="shared" si="834"/>
        <v>0</v>
      </c>
      <c r="BA203" s="9">
        <f t="shared" si="835"/>
        <v>0</v>
      </c>
      <c r="BB203" s="47">
        <f t="shared" si="836"/>
        <v>0</v>
      </c>
      <c r="BC203" s="47">
        <f t="shared" si="837"/>
        <v>0</v>
      </c>
      <c r="BD203" s="47">
        <f t="shared" si="838"/>
        <v>0</v>
      </c>
    </row>
    <row r="204" spans="1:57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9">
        <v>2213392</v>
      </c>
      <c r="I204" s="9">
        <v>1578622</v>
      </c>
      <c r="J204" s="9">
        <v>50000</v>
      </c>
      <c r="K204" s="9">
        <v>550474</v>
      </c>
      <c r="L204" s="9">
        <v>31572</v>
      </c>
      <c r="M204" s="9">
        <v>2724</v>
      </c>
      <c r="N204" s="47">
        <v>2.68</v>
      </c>
      <c r="O204" s="47">
        <v>2.29</v>
      </c>
      <c r="P204" s="47">
        <v>0.39</v>
      </c>
      <c r="Q204" s="9">
        <f t="shared" si="820"/>
        <v>0</v>
      </c>
      <c r="R204" s="50"/>
      <c r="S204" s="50"/>
      <c r="T204" s="50"/>
      <c r="U204" s="50"/>
      <c r="V204" s="50"/>
      <c r="W204" s="50"/>
      <c r="X204" s="9">
        <f t="shared" si="821"/>
        <v>0</v>
      </c>
      <c r="Y204" s="9"/>
      <c r="Z204" s="9">
        <f>OON!DR204+OON!DS204</f>
        <v>0</v>
      </c>
      <c r="AA204" s="9"/>
      <c r="AB204" s="9">
        <f t="shared" si="822"/>
        <v>0</v>
      </c>
      <c r="AC204" s="9">
        <f t="shared" si="823"/>
        <v>0</v>
      </c>
      <c r="AD204" s="9">
        <f t="shared" si="824"/>
        <v>0</v>
      </c>
      <c r="AE204" s="9">
        <f t="shared" si="825"/>
        <v>0</v>
      </c>
      <c r="AF204" s="50"/>
      <c r="AG204" s="50"/>
      <c r="AH204" s="50"/>
      <c r="AI204" s="9">
        <f t="shared" si="826"/>
        <v>0</v>
      </c>
      <c r="AJ204" s="47">
        <f>OON!DV204</f>
        <v>0</v>
      </c>
      <c r="AK204" s="47">
        <f>OON!DW204</f>
        <v>0</v>
      </c>
      <c r="AL204" s="47"/>
      <c r="AM204" s="47"/>
      <c r="AN204" s="47"/>
      <c r="AO204" s="47"/>
      <c r="AP204" s="47"/>
      <c r="AQ204" s="47"/>
      <c r="AR204" s="47"/>
      <c r="AS204" s="47">
        <f t="shared" si="827"/>
        <v>0</v>
      </c>
      <c r="AT204" s="47">
        <f t="shared" si="828"/>
        <v>0</v>
      </c>
      <c r="AU204" s="47">
        <f t="shared" si="829"/>
        <v>0</v>
      </c>
      <c r="AV204" s="9">
        <f t="shared" si="830"/>
        <v>2213392</v>
      </c>
      <c r="AW204" s="9">
        <f t="shared" si="831"/>
        <v>1578622</v>
      </c>
      <c r="AX204" s="9">
        <f t="shared" si="832"/>
        <v>50000</v>
      </c>
      <c r="AY204" s="9">
        <f t="shared" si="833"/>
        <v>550474</v>
      </c>
      <c r="AZ204" s="9">
        <f t="shared" si="834"/>
        <v>31572</v>
      </c>
      <c r="BA204" s="9">
        <f t="shared" si="835"/>
        <v>2724</v>
      </c>
      <c r="BB204" s="47">
        <f t="shared" si="836"/>
        <v>2.68</v>
      </c>
      <c r="BC204" s="47">
        <f t="shared" si="837"/>
        <v>2.29</v>
      </c>
      <c r="BD204" s="47">
        <f t="shared" si="838"/>
        <v>0.39</v>
      </c>
    </row>
    <row r="205" spans="1:57" x14ac:dyDescent="0.25">
      <c r="A205" s="30"/>
      <c r="B205" s="31"/>
      <c r="C205" s="32"/>
      <c r="D205" s="33" t="s">
        <v>187</v>
      </c>
      <c r="E205" s="31"/>
      <c r="F205" s="31"/>
      <c r="G205" s="32"/>
      <c r="H205" s="51">
        <v>10948678</v>
      </c>
      <c r="I205" s="51">
        <v>7916948</v>
      </c>
      <c r="J205" s="51">
        <v>50000</v>
      </c>
      <c r="K205" s="51">
        <v>2692828</v>
      </c>
      <c r="L205" s="51">
        <v>158338</v>
      </c>
      <c r="M205" s="51">
        <v>130564</v>
      </c>
      <c r="N205" s="58">
        <v>14.49</v>
      </c>
      <c r="O205" s="58">
        <v>10.739999999999998</v>
      </c>
      <c r="P205" s="58">
        <v>3.75</v>
      </c>
      <c r="Q205" s="51">
        <f t="shared" ref="Q205:BD205" si="839">SUM(Q201:Q204)</f>
        <v>0</v>
      </c>
      <c r="R205" s="51">
        <f t="shared" si="839"/>
        <v>0</v>
      </c>
      <c r="S205" s="51">
        <f t="shared" si="839"/>
        <v>0</v>
      </c>
      <c r="T205" s="51">
        <f t="shared" si="839"/>
        <v>0</v>
      </c>
      <c r="U205" s="51">
        <f t="shared" si="839"/>
        <v>0</v>
      </c>
      <c r="V205" s="51">
        <f t="shared" si="839"/>
        <v>0</v>
      </c>
      <c r="W205" s="51">
        <f t="shared" si="839"/>
        <v>0</v>
      </c>
      <c r="X205" s="51">
        <f t="shared" si="839"/>
        <v>0</v>
      </c>
      <c r="Y205" s="51">
        <f t="shared" si="839"/>
        <v>0</v>
      </c>
      <c r="Z205" s="51">
        <f t="shared" si="839"/>
        <v>0</v>
      </c>
      <c r="AA205" s="51">
        <f t="shared" si="839"/>
        <v>0</v>
      </c>
      <c r="AB205" s="51">
        <f t="shared" si="839"/>
        <v>0</v>
      </c>
      <c r="AC205" s="51">
        <f t="shared" si="839"/>
        <v>0</v>
      </c>
      <c r="AD205" s="51">
        <f t="shared" si="839"/>
        <v>0</v>
      </c>
      <c r="AE205" s="51">
        <f t="shared" si="839"/>
        <v>0</v>
      </c>
      <c r="AF205" s="51">
        <f t="shared" si="839"/>
        <v>0</v>
      </c>
      <c r="AG205" s="51">
        <f t="shared" si="839"/>
        <v>0</v>
      </c>
      <c r="AH205" s="51">
        <f t="shared" si="839"/>
        <v>0</v>
      </c>
      <c r="AI205" s="51">
        <f t="shared" si="839"/>
        <v>0</v>
      </c>
      <c r="AJ205" s="58">
        <f t="shared" si="839"/>
        <v>0</v>
      </c>
      <c r="AK205" s="58">
        <f t="shared" si="839"/>
        <v>0</v>
      </c>
      <c r="AL205" s="58">
        <f t="shared" si="839"/>
        <v>0</v>
      </c>
      <c r="AM205" s="58">
        <f t="shared" si="839"/>
        <v>0</v>
      </c>
      <c r="AN205" s="58">
        <f t="shared" si="839"/>
        <v>0</v>
      </c>
      <c r="AO205" s="58">
        <f t="shared" si="839"/>
        <v>0</v>
      </c>
      <c r="AP205" s="58">
        <f t="shared" si="839"/>
        <v>0</v>
      </c>
      <c r="AQ205" s="58">
        <f t="shared" si="839"/>
        <v>0</v>
      </c>
      <c r="AR205" s="58">
        <f t="shared" si="839"/>
        <v>0</v>
      </c>
      <c r="AS205" s="58">
        <f t="shared" si="839"/>
        <v>0</v>
      </c>
      <c r="AT205" s="58">
        <f t="shared" si="839"/>
        <v>0</v>
      </c>
      <c r="AU205" s="58">
        <f t="shared" si="839"/>
        <v>0</v>
      </c>
      <c r="AV205" s="51">
        <f t="shared" si="839"/>
        <v>10948678</v>
      </c>
      <c r="AW205" s="51">
        <f t="shared" si="839"/>
        <v>7916948</v>
      </c>
      <c r="AX205" s="51">
        <f t="shared" si="839"/>
        <v>50000</v>
      </c>
      <c r="AY205" s="51">
        <f t="shared" si="839"/>
        <v>2692828</v>
      </c>
      <c r="AZ205" s="51">
        <f t="shared" si="839"/>
        <v>158338</v>
      </c>
      <c r="BA205" s="51">
        <f t="shared" si="839"/>
        <v>130564</v>
      </c>
      <c r="BB205" s="58">
        <f t="shared" si="839"/>
        <v>14.49</v>
      </c>
      <c r="BC205" s="58">
        <f t="shared" si="839"/>
        <v>10.739999999999998</v>
      </c>
      <c r="BD205" s="58">
        <f t="shared" si="839"/>
        <v>3.75</v>
      </c>
      <c r="BE205" s="43">
        <f>AV205-H205</f>
        <v>0</v>
      </c>
    </row>
    <row r="206" spans="1:57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9">
        <v>784208</v>
      </c>
      <c r="I206" s="9">
        <v>574822</v>
      </c>
      <c r="J206" s="9">
        <v>0</v>
      </c>
      <c r="K206" s="9">
        <v>194290</v>
      </c>
      <c r="L206" s="9">
        <v>11496</v>
      </c>
      <c r="M206" s="9">
        <v>3600</v>
      </c>
      <c r="N206" s="47">
        <v>1.04</v>
      </c>
      <c r="O206" s="47">
        <v>1</v>
      </c>
      <c r="P206" s="47">
        <v>0.04</v>
      </c>
      <c r="Q206" s="9">
        <f t="shared" ref="Q206:Q211" si="840">Z206*-1</f>
        <v>0</v>
      </c>
      <c r="R206" s="29"/>
      <c r="S206" s="29"/>
      <c r="T206" s="29"/>
      <c r="U206" s="29"/>
      <c r="V206" s="29"/>
      <c r="W206" s="29"/>
      <c r="X206" s="9">
        <f t="shared" ref="X206:X211" si="841">SUM(Q206:W206)</f>
        <v>0</v>
      </c>
      <c r="Y206" s="9"/>
      <c r="Z206" s="9">
        <f>OON!DR206+OON!DS206</f>
        <v>0</v>
      </c>
      <c r="AA206" s="9"/>
      <c r="AB206" s="9">
        <f t="shared" ref="AB206:AB211" si="842">SUM(Y206:AA206)</f>
        <v>0</v>
      </c>
      <c r="AC206" s="9">
        <f t="shared" ref="AC206:AC211" si="843">X206+AB206</f>
        <v>0</v>
      </c>
      <c r="AD206" s="9">
        <f t="shared" ref="AD206:AD211" si="844">ROUND((X206+Y206+Z206)*33.8%,0)</f>
        <v>0</v>
      </c>
      <c r="AE206" s="9">
        <f t="shared" ref="AE206:AE211" si="845">ROUND(X206*2%,0)</f>
        <v>0</v>
      </c>
      <c r="AF206" s="29"/>
      <c r="AG206" s="29"/>
      <c r="AH206" s="29"/>
      <c r="AI206" s="9">
        <f t="shared" ref="AI206:AI211" si="846">AF206+AG206+AH206</f>
        <v>0</v>
      </c>
      <c r="AJ206" s="47">
        <f>OON!DV206</f>
        <v>0</v>
      </c>
      <c r="AK206" s="47">
        <f>OON!DW206</f>
        <v>0</v>
      </c>
      <c r="AL206" s="47"/>
      <c r="AM206" s="47"/>
      <c r="AN206" s="47"/>
      <c r="AO206" s="47"/>
      <c r="AP206" s="47"/>
      <c r="AQ206" s="47"/>
      <c r="AR206" s="47"/>
      <c r="AS206" s="47">
        <f t="shared" ref="AS206:AS211" si="847">AJ206+AL206+AM206+AP206+AR206+AN206</f>
        <v>0</v>
      </c>
      <c r="AT206" s="47">
        <f t="shared" ref="AT206:AT211" si="848">AK206+AQ206+AO206</f>
        <v>0</v>
      </c>
      <c r="AU206" s="47">
        <f t="shared" ref="AU206:AU211" si="849">AS206+AT206</f>
        <v>0</v>
      </c>
      <c r="AV206" s="9">
        <f t="shared" ref="AV206:AV211" si="850">AW206+AX206+AY206+AZ206+BA206</f>
        <v>784208</v>
      </c>
      <c r="AW206" s="9">
        <f t="shared" ref="AW206:AW211" si="851">I206+X206</f>
        <v>574822</v>
      </c>
      <c r="AX206" s="9">
        <f t="shared" ref="AX206:AX211" si="852">J206+AB206</f>
        <v>0</v>
      </c>
      <c r="AY206" s="9">
        <f t="shared" ref="AY206:AY211" si="853">K206+AD206</f>
        <v>194290</v>
      </c>
      <c r="AZ206" s="9">
        <f t="shared" ref="AZ206:AZ211" si="854">L206+AE206</f>
        <v>11496</v>
      </c>
      <c r="BA206" s="9">
        <f t="shared" ref="BA206:BA211" si="855">M206+AI206</f>
        <v>3600</v>
      </c>
      <c r="BB206" s="47">
        <f t="shared" ref="BB206:BB211" si="856">BC206+BD206</f>
        <v>1.04</v>
      </c>
      <c r="BC206" s="47">
        <f t="shared" ref="BC206:BC211" si="857">O206+AS206</f>
        <v>1</v>
      </c>
      <c r="BD206" s="47">
        <f t="shared" ref="BD206:BD211" si="858">P206+AT206</f>
        <v>0.04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9">
        <v>14188213</v>
      </c>
      <c r="I207" s="9">
        <v>10221482</v>
      </c>
      <c r="J207" s="9">
        <v>60000</v>
      </c>
      <c r="K207" s="9">
        <v>3475141</v>
      </c>
      <c r="L207" s="9">
        <v>204430</v>
      </c>
      <c r="M207" s="9">
        <v>227160</v>
      </c>
      <c r="N207" s="47">
        <v>18.73</v>
      </c>
      <c r="O207" s="47">
        <v>13.23</v>
      </c>
      <c r="P207" s="47">
        <v>5.5000000000000009</v>
      </c>
      <c r="Q207" s="9">
        <f t="shared" si="840"/>
        <v>0</v>
      </c>
      <c r="R207" s="9"/>
      <c r="S207" s="9"/>
      <c r="T207" s="9"/>
      <c r="U207" s="9"/>
      <c r="V207" s="9"/>
      <c r="W207" s="9"/>
      <c r="X207" s="9">
        <f t="shared" si="841"/>
        <v>0</v>
      </c>
      <c r="Y207" s="9"/>
      <c r="Z207" s="9">
        <f>OON!DR207+OON!DS207</f>
        <v>0</v>
      </c>
      <c r="AA207" s="9"/>
      <c r="AB207" s="9">
        <f t="shared" si="842"/>
        <v>0</v>
      </c>
      <c r="AC207" s="9">
        <f t="shared" si="843"/>
        <v>0</v>
      </c>
      <c r="AD207" s="9">
        <f t="shared" si="844"/>
        <v>0</v>
      </c>
      <c r="AE207" s="9">
        <f t="shared" si="845"/>
        <v>0</v>
      </c>
      <c r="AF207" s="9"/>
      <c r="AG207" s="9"/>
      <c r="AH207" s="9"/>
      <c r="AI207" s="9">
        <f t="shared" si="846"/>
        <v>0</v>
      </c>
      <c r="AJ207" s="47">
        <f>OON!DV207</f>
        <v>0</v>
      </c>
      <c r="AK207" s="47">
        <f>OON!DW207</f>
        <v>0</v>
      </c>
      <c r="AL207" s="47"/>
      <c r="AM207" s="47"/>
      <c r="AN207" s="47"/>
      <c r="AO207" s="47"/>
      <c r="AP207" s="47"/>
      <c r="AQ207" s="47"/>
      <c r="AR207" s="47"/>
      <c r="AS207" s="47">
        <f t="shared" si="847"/>
        <v>0</v>
      </c>
      <c r="AT207" s="47">
        <f t="shared" si="848"/>
        <v>0</v>
      </c>
      <c r="AU207" s="47">
        <f t="shared" si="849"/>
        <v>0</v>
      </c>
      <c r="AV207" s="9">
        <f t="shared" si="850"/>
        <v>14188213</v>
      </c>
      <c r="AW207" s="9">
        <f t="shared" si="851"/>
        <v>10221482</v>
      </c>
      <c r="AX207" s="9">
        <f t="shared" si="852"/>
        <v>60000</v>
      </c>
      <c r="AY207" s="9">
        <f t="shared" si="853"/>
        <v>3475141</v>
      </c>
      <c r="AZ207" s="9">
        <f t="shared" si="854"/>
        <v>204430</v>
      </c>
      <c r="BA207" s="9">
        <f t="shared" si="855"/>
        <v>227160</v>
      </c>
      <c r="BB207" s="47">
        <f t="shared" si="856"/>
        <v>18.73</v>
      </c>
      <c r="BC207" s="47">
        <f t="shared" si="857"/>
        <v>13.23</v>
      </c>
      <c r="BD207" s="47">
        <f t="shared" si="858"/>
        <v>5.5000000000000009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9">
        <v>1157831</v>
      </c>
      <c r="I208" s="9">
        <v>852600</v>
      </c>
      <c r="J208" s="9">
        <v>0</v>
      </c>
      <c r="K208" s="9">
        <v>288179</v>
      </c>
      <c r="L208" s="9">
        <v>17052</v>
      </c>
      <c r="M208" s="9">
        <v>0</v>
      </c>
      <c r="N208" s="47">
        <v>2</v>
      </c>
      <c r="O208" s="47">
        <v>2</v>
      </c>
      <c r="P208" s="47">
        <v>0</v>
      </c>
      <c r="Q208" s="9">
        <f t="shared" si="840"/>
        <v>0</v>
      </c>
      <c r="R208" s="9"/>
      <c r="S208" s="9"/>
      <c r="T208" s="9"/>
      <c r="U208" s="9"/>
      <c r="V208" s="9"/>
      <c r="W208" s="9"/>
      <c r="X208" s="9">
        <f t="shared" si="841"/>
        <v>0</v>
      </c>
      <c r="Y208" s="9"/>
      <c r="Z208" s="9">
        <f>OON!DR208+OON!DS208</f>
        <v>0</v>
      </c>
      <c r="AA208" s="9"/>
      <c r="AB208" s="9">
        <f t="shared" si="842"/>
        <v>0</v>
      </c>
      <c r="AC208" s="9">
        <f t="shared" si="843"/>
        <v>0</v>
      </c>
      <c r="AD208" s="9">
        <f t="shared" si="844"/>
        <v>0</v>
      </c>
      <c r="AE208" s="9">
        <f t="shared" si="845"/>
        <v>0</v>
      </c>
      <c r="AF208" s="9"/>
      <c r="AG208" s="9"/>
      <c r="AH208" s="9"/>
      <c r="AI208" s="9">
        <f t="shared" si="846"/>
        <v>0</v>
      </c>
      <c r="AJ208" s="47">
        <f>OON!DV208</f>
        <v>0</v>
      </c>
      <c r="AK208" s="47">
        <f>OON!DW208</f>
        <v>0</v>
      </c>
      <c r="AL208" s="47"/>
      <c r="AM208" s="47"/>
      <c r="AN208" s="47"/>
      <c r="AO208" s="47"/>
      <c r="AP208" s="47"/>
      <c r="AQ208" s="47"/>
      <c r="AR208" s="47"/>
      <c r="AS208" s="47">
        <f t="shared" si="847"/>
        <v>0</v>
      </c>
      <c r="AT208" s="47">
        <f t="shared" si="848"/>
        <v>0</v>
      </c>
      <c r="AU208" s="47">
        <f t="shared" si="849"/>
        <v>0</v>
      </c>
      <c r="AV208" s="9">
        <f t="shared" si="850"/>
        <v>1157831</v>
      </c>
      <c r="AW208" s="9">
        <f t="shared" si="851"/>
        <v>852600</v>
      </c>
      <c r="AX208" s="9">
        <f t="shared" si="852"/>
        <v>0</v>
      </c>
      <c r="AY208" s="9">
        <f t="shared" si="853"/>
        <v>288179</v>
      </c>
      <c r="AZ208" s="9">
        <f t="shared" si="854"/>
        <v>17052</v>
      </c>
      <c r="BA208" s="9">
        <f t="shared" si="855"/>
        <v>0</v>
      </c>
      <c r="BB208" s="47">
        <f t="shared" si="856"/>
        <v>2</v>
      </c>
      <c r="BC208" s="47">
        <f t="shared" si="857"/>
        <v>2</v>
      </c>
      <c r="BD208" s="47">
        <f t="shared" si="858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47">
        <v>0</v>
      </c>
      <c r="O209" s="47">
        <v>0</v>
      </c>
      <c r="P209" s="47">
        <v>0</v>
      </c>
      <c r="Q209" s="9">
        <f t="shared" si="840"/>
        <v>0</v>
      </c>
      <c r="R209" s="50"/>
      <c r="S209" s="50"/>
      <c r="T209" s="50"/>
      <c r="U209" s="50"/>
      <c r="V209" s="50"/>
      <c r="W209" s="50"/>
      <c r="X209" s="9">
        <f t="shared" si="841"/>
        <v>0</v>
      </c>
      <c r="Y209" s="9"/>
      <c r="Z209" s="9">
        <f>OON!DR209+OON!DS209</f>
        <v>0</v>
      </c>
      <c r="AA209" s="9"/>
      <c r="AB209" s="9">
        <f t="shared" si="842"/>
        <v>0</v>
      </c>
      <c r="AC209" s="9">
        <f t="shared" si="843"/>
        <v>0</v>
      </c>
      <c r="AD209" s="9">
        <f t="shared" si="844"/>
        <v>0</v>
      </c>
      <c r="AE209" s="9">
        <f t="shared" si="845"/>
        <v>0</v>
      </c>
      <c r="AF209" s="50"/>
      <c r="AG209" s="50"/>
      <c r="AH209" s="50"/>
      <c r="AI209" s="9">
        <f t="shared" si="846"/>
        <v>0</v>
      </c>
      <c r="AJ209" s="47">
        <f>OON!DV209</f>
        <v>0</v>
      </c>
      <c r="AK209" s="47">
        <f>OON!DW209</f>
        <v>0</v>
      </c>
      <c r="AL209" s="47"/>
      <c r="AM209" s="47"/>
      <c r="AN209" s="47"/>
      <c r="AO209" s="47"/>
      <c r="AP209" s="47"/>
      <c r="AQ209" s="47"/>
      <c r="AR209" s="47"/>
      <c r="AS209" s="47">
        <f t="shared" si="847"/>
        <v>0</v>
      </c>
      <c r="AT209" s="47">
        <f t="shared" si="848"/>
        <v>0</v>
      </c>
      <c r="AU209" s="47">
        <f t="shared" si="849"/>
        <v>0</v>
      </c>
      <c r="AV209" s="9">
        <f t="shared" si="850"/>
        <v>0</v>
      </c>
      <c r="AW209" s="9">
        <f t="shared" si="851"/>
        <v>0</v>
      </c>
      <c r="AX209" s="9">
        <f t="shared" si="852"/>
        <v>0</v>
      </c>
      <c r="AY209" s="9">
        <f t="shared" si="853"/>
        <v>0</v>
      </c>
      <c r="AZ209" s="9">
        <f t="shared" si="854"/>
        <v>0</v>
      </c>
      <c r="BA209" s="9">
        <f t="shared" si="855"/>
        <v>0</v>
      </c>
      <c r="BB209" s="47">
        <f t="shared" si="856"/>
        <v>0</v>
      </c>
      <c r="BC209" s="47">
        <f t="shared" si="857"/>
        <v>0</v>
      </c>
      <c r="BD209" s="47">
        <f t="shared" si="858"/>
        <v>0</v>
      </c>
    </row>
    <row r="210" spans="1:57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9">
        <v>771846</v>
      </c>
      <c r="I210" s="9">
        <v>568370</v>
      </c>
      <c r="J210" s="9">
        <v>0</v>
      </c>
      <c r="K210" s="9">
        <v>192109</v>
      </c>
      <c r="L210" s="9">
        <v>11367</v>
      </c>
      <c r="M210" s="9">
        <v>0</v>
      </c>
      <c r="N210" s="47">
        <v>1.21</v>
      </c>
      <c r="O210" s="47">
        <v>1.21</v>
      </c>
      <c r="P210" s="47">
        <v>0</v>
      </c>
      <c r="Q210" s="9">
        <f t="shared" si="840"/>
        <v>0</v>
      </c>
      <c r="R210" s="9"/>
      <c r="S210" s="9"/>
      <c r="T210" s="9"/>
      <c r="U210" s="9"/>
      <c r="V210" s="9"/>
      <c r="W210" s="9"/>
      <c r="X210" s="9">
        <f t="shared" si="841"/>
        <v>0</v>
      </c>
      <c r="Y210" s="9"/>
      <c r="Z210" s="9">
        <f>OON!DR210+OON!DS210</f>
        <v>0</v>
      </c>
      <c r="AA210" s="9"/>
      <c r="AB210" s="9">
        <f t="shared" si="842"/>
        <v>0</v>
      </c>
      <c r="AC210" s="9">
        <f t="shared" si="843"/>
        <v>0</v>
      </c>
      <c r="AD210" s="9">
        <f t="shared" si="844"/>
        <v>0</v>
      </c>
      <c r="AE210" s="9">
        <f t="shared" si="845"/>
        <v>0</v>
      </c>
      <c r="AF210" s="9"/>
      <c r="AG210" s="9"/>
      <c r="AH210" s="9"/>
      <c r="AI210" s="9">
        <f t="shared" si="846"/>
        <v>0</v>
      </c>
      <c r="AJ210" s="47">
        <f>OON!DV210</f>
        <v>0</v>
      </c>
      <c r="AK210" s="47">
        <f>OON!DW210</f>
        <v>0</v>
      </c>
      <c r="AL210" s="47"/>
      <c r="AM210" s="47"/>
      <c r="AN210" s="47"/>
      <c r="AO210" s="47"/>
      <c r="AP210" s="47"/>
      <c r="AQ210" s="47"/>
      <c r="AR210" s="47"/>
      <c r="AS210" s="47">
        <f t="shared" si="847"/>
        <v>0</v>
      </c>
      <c r="AT210" s="47">
        <f t="shared" si="848"/>
        <v>0</v>
      </c>
      <c r="AU210" s="47">
        <f t="shared" si="849"/>
        <v>0</v>
      </c>
      <c r="AV210" s="9">
        <f t="shared" si="850"/>
        <v>771846</v>
      </c>
      <c r="AW210" s="9">
        <f t="shared" si="851"/>
        <v>568370</v>
      </c>
      <c r="AX210" s="9">
        <f t="shared" si="852"/>
        <v>0</v>
      </c>
      <c r="AY210" s="9">
        <f t="shared" si="853"/>
        <v>192109</v>
      </c>
      <c r="AZ210" s="9">
        <f t="shared" si="854"/>
        <v>11367</v>
      </c>
      <c r="BA210" s="9">
        <f t="shared" si="855"/>
        <v>0</v>
      </c>
      <c r="BB210" s="47">
        <f t="shared" si="856"/>
        <v>1.21</v>
      </c>
      <c r="BC210" s="47">
        <f t="shared" si="857"/>
        <v>1.21</v>
      </c>
      <c r="BD210" s="47">
        <f t="shared" si="858"/>
        <v>0</v>
      </c>
    </row>
    <row r="211" spans="1:57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9">
        <v>21168</v>
      </c>
      <c r="I211" s="9">
        <v>14969</v>
      </c>
      <c r="J211" s="9">
        <v>0</v>
      </c>
      <c r="K211" s="9">
        <v>5060</v>
      </c>
      <c r="L211" s="9">
        <v>299</v>
      </c>
      <c r="M211" s="9">
        <v>840</v>
      </c>
      <c r="N211" s="47">
        <v>0.06</v>
      </c>
      <c r="O211" s="47">
        <v>0</v>
      </c>
      <c r="P211" s="47">
        <v>0.06</v>
      </c>
      <c r="Q211" s="9">
        <f t="shared" si="840"/>
        <v>0</v>
      </c>
      <c r="R211" s="50"/>
      <c r="S211" s="50"/>
      <c r="T211" s="50"/>
      <c r="U211" s="50"/>
      <c r="V211" s="50"/>
      <c r="W211" s="50"/>
      <c r="X211" s="9">
        <f t="shared" si="841"/>
        <v>0</v>
      </c>
      <c r="Y211" s="9"/>
      <c r="Z211" s="9">
        <f>OON!DR211+OON!DS211</f>
        <v>0</v>
      </c>
      <c r="AA211" s="9"/>
      <c r="AB211" s="9">
        <f t="shared" si="842"/>
        <v>0</v>
      </c>
      <c r="AC211" s="9">
        <f t="shared" si="843"/>
        <v>0</v>
      </c>
      <c r="AD211" s="9">
        <f t="shared" si="844"/>
        <v>0</v>
      </c>
      <c r="AE211" s="9">
        <f t="shared" si="845"/>
        <v>0</v>
      </c>
      <c r="AF211" s="50"/>
      <c r="AG211" s="50"/>
      <c r="AH211" s="50"/>
      <c r="AI211" s="9">
        <f t="shared" si="846"/>
        <v>0</v>
      </c>
      <c r="AJ211" s="47">
        <f>OON!DV211</f>
        <v>0</v>
      </c>
      <c r="AK211" s="47">
        <f>OON!DW211</f>
        <v>0</v>
      </c>
      <c r="AL211" s="47"/>
      <c r="AM211" s="47"/>
      <c r="AN211" s="47"/>
      <c r="AO211" s="47"/>
      <c r="AP211" s="47"/>
      <c r="AQ211" s="47"/>
      <c r="AR211" s="47"/>
      <c r="AS211" s="47">
        <f t="shared" si="847"/>
        <v>0</v>
      </c>
      <c r="AT211" s="47">
        <f t="shared" si="848"/>
        <v>0</v>
      </c>
      <c r="AU211" s="47">
        <f t="shared" si="849"/>
        <v>0</v>
      </c>
      <c r="AV211" s="9">
        <f t="shared" si="850"/>
        <v>21168</v>
      </c>
      <c r="AW211" s="9">
        <f t="shared" si="851"/>
        <v>14969</v>
      </c>
      <c r="AX211" s="9">
        <f t="shared" si="852"/>
        <v>0</v>
      </c>
      <c r="AY211" s="9">
        <f t="shared" si="853"/>
        <v>5060</v>
      </c>
      <c r="AZ211" s="9">
        <f t="shared" si="854"/>
        <v>299</v>
      </c>
      <c r="BA211" s="9">
        <f t="shared" si="855"/>
        <v>840</v>
      </c>
      <c r="BB211" s="47">
        <f t="shared" si="856"/>
        <v>0.06</v>
      </c>
      <c r="BC211" s="47">
        <f t="shared" si="857"/>
        <v>0</v>
      </c>
      <c r="BD211" s="47">
        <f t="shared" si="858"/>
        <v>0.06</v>
      </c>
    </row>
    <row r="212" spans="1:57" x14ac:dyDescent="0.25">
      <c r="A212" s="30"/>
      <c r="B212" s="31"/>
      <c r="C212" s="32"/>
      <c r="D212" s="33" t="s">
        <v>188</v>
      </c>
      <c r="E212" s="31"/>
      <c r="F212" s="31"/>
      <c r="G212" s="32"/>
      <c r="H212" s="51">
        <v>16923266</v>
      </c>
      <c r="I212" s="51">
        <v>12232243</v>
      </c>
      <c r="J212" s="51">
        <v>60000</v>
      </c>
      <c r="K212" s="51">
        <v>4154779</v>
      </c>
      <c r="L212" s="51">
        <v>244644</v>
      </c>
      <c r="M212" s="51">
        <v>231600</v>
      </c>
      <c r="N212" s="58">
        <v>23.04</v>
      </c>
      <c r="O212" s="58">
        <v>17.440000000000001</v>
      </c>
      <c r="P212" s="58">
        <v>5.6000000000000005</v>
      </c>
      <c r="Q212" s="51">
        <f t="shared" ref="Q212:BD212" si="859">SUM(Q206:Q211)</f>
        <v>0</v>
      </c>
      <c r="R212" s="51">
        <f t="shared" si="859"/>
        <v>0</v>
      </c>
      <c r="S212" s="51">
        <f t="shared" si="859"/>
        <v>0</v>
      </c>
      <c r="T212" s="51">
        <f t="shared" si="859"/>
        <v>0</v>
      </c>
      <c r="U212" s="51">
        <f t="shared" si="859"/>
        <v>0</v>
      </c>
      <c r="V212" s="51">
        <f t="shared" si="859"/>
        <v>0</v>
      </c>
      <c r="W212" s="51">
        <f t="shared" si="859"/>
        <v>0</v>
      </c>
      <c r="X212" s="51">
        <f t="shared" si="859"/>
        <v>0</v>
      </c>
      <c r="Y212" s="51">
        <f t="shared" si="859"/>
        <v>0</v>
      </c>
      <c r="Z212" s="51">
        <f t="shared" si="859"/>
        <v>0</v>
      </c>
      <c r="AA212" s="51">
        <f t="shared" si="859"/>
        <v>0</v>
      </c>
      <c r="AB212" s="51">
        <f t="shared" si="859"/>
        <v>0</v>
      </c>
      <c r="AC212" s="51">
        <f t="shared" si="859"/>
        <v>0</v>
      </c>
      <c r="AD212" s="51">
        <f t="shared" si="859"/>
        <v>0</v>
      </c>
      <c r="AE212" s="51">
        <f t="shared" si="859"/>
        <v>0</v>
      </c>
      <c r="AF212" s="51">
        <f t="shared" si="859"/>
        <v>0</v>
      </c>
      <c r="AG212" s="51">
        <f t="shared" si="859"/>
        <v>0</v>
      </c>
      <c r="AH212" s="51">
        <f t="shared" si="859"/>
        <v>0</v>
      </c>
      <c r="AI212" s="51">
        <f t="shared" si="859"/>
        <v>0</v>
      </c>
      <c r="AJ212" s="58">
        <f t="shared" si="859"/>
        <v>0</v>
      </c>
      <c r="AK212" s="58">
        <f t="shared" si="859"/>
        <v>0</v>
      </c>
      <c r="AL212" s="58">
        <f t="shared" si="859"/>
        <v>0</v>
      </c>
      <c r="AM212" s="58">
        <f t="shared" si="859"/>
        <v>0</v>
      </c>
      <c r="AN212" s="58">
        <f t="shared" si="859"/>
        <v>0</v>
      </c>
      <c r="AO212" s="58">
        <f t="shared" si="859"/>
        <v>0</v>
      </c>
      <c r="AP212" s="58">
        <f t="shared" si="859"/>
        <v>0</v>
      </c>
      <c r="AQ212" s="58">
        <f t="shared" si="859"/>
        <v>0</v>
      </c>
      <c r="AR212" s="58">
        <f t="shared" si="859"/>
        <v>0</v>
      </c>
      <c r="AS212" s="58">
        <f t="shared" si="859"/>
        <v>0</v>
      </c>
      <c r="AT212" s="58">
        <f t="shared" si="859"/>
        <v>0</v>
      </c>
      <c r="AU212" s="58">
        <f t="shared" si="859"/>
        <v>0</v>
      </c>
      <c r="AV212" s="51">
        <f t="shared" si="859"/>
        <v>16923266</v>
      </c>
      <c r="AW212" s="51">
        <f t="shared" si="859"/>
        <v>12232243</v>
      </c>
      <c r="AX212" s="51">
        <f t="shared" si="859"/>
        <v>60000</v>
      </c>
      <c r="AY212" s="51">
        <f t="shared" si="859"/>
        <v>4154779</v>
      </c>
      <c r="AZ212" s="51">
        <f t="shared" si="859"/>
        <v>244644</v>
      </c>
      <c r="BA212" s="51">
        <f t="shared" si="859"/>
        <v>231600</v>
      </c>
      <c r="BB212" s="58">
        <f t="shared" si="859"/>
        <v>23.04</v>
      </c>
      <c r="BC212" s="58">
        <f t="shared" si="859"/>
        <v>17.440000000000001</v>
      </c>
      <c r="BD212" s="58">
        <f t="shared" si="859"/>
        <v>5.6000000000000005</v>
      </c>
      <c r="BE212" s="43">
        <f>AV212-H212</f>
        <v>0</v>
      </c>
    </row>
    <row r="213" spans="1:57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9">
        <v>10727421</v>
      </c>
      <c r="I213" s="9">
        <v>7632403</v>
      </c>
      <c r="J213" s="9">
        <v>140000</v>
      </c>
      <c r="K213" s="9">
        <v>2627072</v>
      </c>
      <c r="L213" s="9">
        <v>152647</v>
      </c>
      <c r="M213" s="9">
        <v>175299</v>
      </c>
      <c r="N213" s="47">
        <v>13.110000000000001</v>
      </c>
      <c r="O213" s="47">
        <v>9.620000000000001</v>
      </c>
      <c r="P213" s="47">
        <v>3.4899999999999998</v>
      </c>
      <c r="Q213" s="9">
        <f t="shared" ref="Q213:Q218" si="860">Z213*-1</f>
        <v>15000</v>
      </c>
      <c r="R213" s="29"/>
      <c r="S213" s="29"/>
      <c r="T213" s="29"/>
      <c r="U213" s="29">
        <v>-27478</v>
      </c>
      <c r="V213" s="29"/>
      <c r="W213" s="29"/>
      <c r="X213" s="9">
        <f t="shared" ref="X213:X218" si="861">SUM(Q213:W213)</f>
        <v>-12478</v>
      </c>
      <c r="Y213" s="9"/>
      <c r="Z213" s="9">
        <f>OON!DR213+OON!DS213</f>
        <v>-15000</v>
      </c>
      <c r="AA213" s="9"/>
      <c r="AB213" s="9">
        <f t="shared" ref="AB213:AB218" si="862">SUM(Y213:AA213)</f>
        <v>-15000</v>
      </c>
      <c r="AC213" s="9">
        <f t="shared" ref="AC213:AC218" si="863">X213+AB213</f>
        <v>-27478</v>
      </c>
      <c r="AD213" s="9">
        <f t="shared" ref="AD213:AD218" si="864">ROUND((X213+Y213+Z213)*33.8%,0)</f>
        <v>-9288</v>
      </c>
      <c r="AE213" s="9">
        <f t="shared" ref="AE213:AE218" si="865">ROUND(X213*2%,0)</f>
        <v>-250</v>
      </c>
      <c r="AF213" s="29"/>
      <c r="AG213" s="29"/>
      <c r="AH213" s="29">
        <v>37316</v>
      </c>
      <c r="AI213" s="9">
        <f t="shared" ref="AI213:AI218" si="866">AF213+AG213+AH213</f>
        <v>37316</v>
      </c>
      <c r="AJ213" s="47">
        <f>OON!DV213</f>
        <v>0</v>
      </c>
      <c r="AK213" s="47">
        <f>OON!DW213</f>
        <v>7.0000000000000007E-2</v>
      </c>
      <c r="AL213" s="47"/>
      <c r="AM213" s="47"/>
      <c r="AN213" s="47"/>
      <c r="AO213" s="47"/>
      <c r="AP213" s="47"/>
      <c r="AQ213" s="47"/>
      <c r="AR213" s="47"/>
      <c r="AS213" s="47">
        <f t="shared" ref="AS213:AS218" si="867">AJ213+AL213+AM213+AP213+AR213+AN213</f>
        <v>0</v>
      </c>
      <c r="AT213" s="47">
        <f t="shared" ref="AT213:AT218" si="868">AK213+AQ213+AO213</f>
        <v>7.0000000000000007E-2</v>
      </c>
      <c r="AU213" s="47">
        <f t="shared" ref="AU213:AU218" si="869">AS213+AT213</f>
        <v>7.0000000000000007E-2</v>
      </c>
      <c r="AV213" s="9">
        <f t="shared" ref="AV213:AV218" si="870">AW213+AX213+AY213+AZ213+BA213</f>
        <v>10727721</v>
      </c>
      <c r="AW213" s="9">
        <f t="shared" ref="AW213:AW218" si="871">I213+X213</f>
        <v>7619925</v>
      </c>
      <c r="AX213" s="9">
        <f t="shared" ref="AX213:AX218" si="872">J213+AB213</f>
        <v>125000</v>
      </c>
      <c r="AY213" s="9">
        <f t="shared" ref="AY213:AY218" si="873">K213+AD213</f>
        <v>2617784</v>
      </c>
      <c r="AZ213" s="9">
        <f t="shared" ref="AZ213:AZ218" si="874">L213+AE213</f>
        <v>152397</v>
      </c>
      <c r="BA213" s="9">
        <f t="shared" ref="BA213:BA218" si="875">M213+AI213</f>
        <v>212615</v>
      </c>
      <c r="BB213" s="47">
        <f t="shared" ref="BB213:BB218" si="876">BC213+BD213</f>
        <v>13.18</v>
      </c>
      <c r="BC213" s="47">
        <f t="shared" ref="BC213:BC218" si="877">O213+AS213</f>
        <v>9.620000000000001</v>
      </c>
      <c r="BD213" s="47">
        <f t="shared" ref="BD213:BD218" si="878">P213+AT213</f>
        <v>3.5599999999999996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9">
        <v>1454832</v>
      </c>
      <c r="I214" s="9">
        <v>1071305</v>
      </c>
      <c r="J214" s="9">
        <v>0</v>
      </c>
      <c r="K214" s="9">
        <v>362101</v>
      </c>
      <c r="L214" s="9">
        <v>21426</v>
      </c>
      <c r="M214" s="9">
        <v>0</v>
      </c>
      <c r="N214" s="47">
        <v>2.7199999999999998</v>
      </c>
      <c r="O214" s="47">
        <v>2.7199999999999998</v>
      </c>
      <c r="P214" s="47">
        <v>0</v>
      </c>
      <c r="Q214" s="9">
        <f t="shared" si="860"/>
        <v>0</v>
      </c>
      <c r="R214" s="9"/>
      <c r="S214" s="9"/>
      <c r="T214" s="9"/>
      <c r="U214" s="9"/>
      <c r="V214" s="9"/>
      <c r="W214" s="9"/>
      <c r="X214" s="9">
        <f t="shared" si="861"/>
        <v>0</v>
      </c>
      <c r="Y214" s="9"/>
      <c r="Z214" s="9">
        <f>OON!DR214+OON!DS214</f>
        <v>0</v>
      </c>
      <c r="AA214" s="9"/>
      <c r="AB214" s="9">
        <f t="shared" si="862"/>
        <v>0</v>
      </c>
      <c r="AC214" s="9">
        <f t="shared" si="863"/>
        <v>0</v>
      </c>
      <c r="AD214" s="9">
        <f t="shared" si="864"/>
        <v>0</v>
      </c>
      <c r="AE214" s="9">
        <f t="shared" si="865"/>
        <v>0</v>
      </c>
      <c r="AF214" s="9"/>
      <c r="AG214" s="9"/>
      <c r="AH214" s="9"/>
      <c r="AI214" s="9">
        <f t="shared" si="866"/>
        <v>0</v>
      </c>
      <c r="AJ214" s="47">
        <f>OON!DV214</f>
        <v>0</v>
      </c>
      <c r="AK214" s="47">
        <f>OON!DW214</f>
        <v>0</v>
      </c>
      <c r="AL214" s="47"/>
      <c r="AM214" s="47"/>
      <c r="AN214" s="47"/>
      <c r="AO214" s="47"/>
      <c r="AP214" s="47"/>
      <c r="AQ214" s="47"/>
      <c r="AR214" s="47"/>
      <c r="AS214" s="47">
        <f t="shared" si="867"/>
        <v>0</v>
      </c>
      <c r="AT214" s="47">
        <f t="shared" si="868"/>
        <v>0</v>
      </c>
      <c r="AU214" s="47">
        <f t="shared" si="869"/>
        <v>0</v>
      </c>
      <c r="AV214" s="9">
        <f t="shared" si="870"/>
        <v>1454832</v>
      </c>
      <c r="AW214" s="9">
        <f t="shared" si="871"/>
        <v>1071305</v>
      </c>
      <c r="AX214" s="9">
        <f t="shared" si="872"/>
        <v>0</v>
      </c>
      <c r="AY214" s="9">
        <f t="shared" si="873"/>
        <v>362101</v>
      </c>
      <c r="AZ214" s="9">
        <f t="shared" si="874"/>
        <v>21426</v>
      </c>
      <c r="BA214" s="9">
        <f t="shared" si="875"/>
        <v>0</v>
      </c>
      <c r="BB214" s="47">
        <f t="shared" si="876"/>
        <v>2.7199999999999998</v>
      </c>
      <c r="BC214" s="47">
        <f t="shared" si="877"/>
        <v>2.7199999999999998</v>
      </c>
      <c r="BD214" s="47">
        <f t="shared" si="878"/>
        <v>0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47">
        <v>0</v>
      </c>
      <c r="O215" s="47">
        <v>0</v>
      </c>
      <c r="P215" s="47">
        <v>0</v>
      </c>
      <c r="Q215" s="9">
        <f t="shared" si="860"/>
        <v>0</v>
      </c>
      <c r="R215" s="50"/>
      <c r="S215" s="50"/>
      <c r="T215" s="50"/>
      <c r="U215" s="50"/>
      <c r="V215" s="50"/>
      <c r="W215" s="50"/>
      <c r="X215" s="9">
        <f t="shared" si="861"/>
        <v>0</v>
      </c>
      <c r="Y215" s="9"/>
      <c r="Z215" s="9">
        <f>OON!DR215+OON!DS215</f>
        <v>0</v>
      </c>
      <c r="AA215" s="9"/>
      <c r="AB215" s="9">
        <f t="shared" si="862"/>
        <v>0</v>
      </c>
      <c r="AC215" s="9">
        <f t="shared" si="863"/>
        <v>0</v>
      </c>
      <c r="AD215" s="9">
        <f t="shared" si="864"/>
        <v>0</v>
      </c>
      <c r="AE215" s="9">
        <f t="shared" si="865"/>
        <v>0</v>
      </c>
      <c r="AF215" s="50"/>
      <c r="AG215" s="50"/>
      <c r="AH215" s="50"/>
      <c r="AI215" s="9">
        <f t="shared" si="866"/>
        <v>0</v>
      </c>
      <c r="AJ215" s="47">
        <f>OON!DV215</f>
        <v>0</v>
      </c>
      <c r="AK215" s="47">
        <f>OON!DW215</f>
        <v>0</v>
      </c>
      <c r="AL215" s="47"/>
      <c r="AM215" s="47"/>
      <c r="AN215" s="47"/>
      <c r="AO215" s="47"/>
      <c r="AP215" s="47"/>
      <c r="AQ215" s="47"/>
      <c r="AR215" s="47"/>
      <c r="AS215" s="47">
        <f t="shared" si="867"/>
        <v>0</v>
      </c>
      <c r="AT215" s="47">
        <f t="shared" si="868"/>
        <v>0</v>
      </c>
      <c r="AU215" s="47">
        <f t="shared" si="869"/>
        <v>0</v>
      </c>
      <c r="AV215" s="9">
        <f t="shared" si="870"/>
        <v>0</v>
      </c>
      <c r="AW215" s="9">
        <f t="shared" si="871"/>
        <v>0</v>
      </c>
      <c r="AX215" s="9">
        <f t="shared" si="872"/>
        <v>0</v>
      </c>
      <c r="AY215" s="9">
        <f t="shared" si="873"/>
        <v>0</v>
      </c>
      <c r="AZ215" s="9">
        <f t="shared" si="874"/>
        <v>0</v>
      </c>
      <c r="BA215" s="9">
        <f t="shared" si="875"/>
        <v>0</v>
      </c>
      <c r="BB215" s="47">
        <f t="shared" si="876"/>
        <v>0</v>
      </c>
      <c r="BC215" s="47">
        <f t="shared" si="877"/>
        <v>0</v>
      </c>
      <c r="BD215" s="47">
        <f t="shared" si="878"/>
        <v>0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9">
        <v>287841</v>
      </c>
      <c r="I216" s="9">
        <v>209889</v>
      </c>
      <c r="J216" s="9">
        <v>0</v>
      </c>
      <c r="K216" s="9">
        <v>70942</v>
      </c>
      <c r="L216" s="9">
        <v>4198</v>
      </c>
      <c r="M216" s="9">
        <v>2812</v>
      </c>
      <c r="N216" s="47">
        <v>0.66</v>
      </c>
      <c r="O216" s="47">
        <v>0</v>
      </c>
      <c r="P216" s="47">
        <v>0.66</v>
      </c>
      <c r="Q216" s="9">
        <f t="shared" si="860"/>
        <v>0</v>
      </c>
      <c r="R216" s="50"/>
      <c r="S216" s="50"/>
      <c r="T216" s="50"/>
      <c r="U216" s="50"/>
      <c r="V216" s="50"/>
      <c r="W216" s="50"/>
      <c r="X216" s="9">
        <f t="shared" si="861"/>
        <v>0</v>
      </c>
      <c r="Y216" s="9"/>
      <c r="Z216" s="9">
        <f>OON!DR216+OON!DS216</f>
        <v>0</v>
      </c>
      <c r="AA216" s="9"/>
      <c r="AB216" s="9">
        <f t="shared" si="862"/>
        <v>0</v>
      </c>
      <c r="AC216" s="9">
        <f t="shared" si="863"/>
        <v>0</v>
      </c>
      <c r="AD216" s="9">
        <f t="shared" si="864"/>
        <v>0</v>
      </c>
      <c r="AE216" s="9">
        <f t="shared" si="865"/>
        <v>0</v>
      </c>
      <c r="AF216" s="50"/>
      <c r="AG216" s="50"/>
      <c r="AH216" s="50"/>
      <c r="AI216" s="9">
        <f t="shared" si="866"/>
        <v>0</v>
      </c>
      <c r="AJ216" s="47">
        <f>OON!DV216</f>
        <v>0</v>
      </c>
      <c r="AK216" s="47">
        <f>OON!DW216</f>
        <v>0</v>
      </c>
      <c r="AL216" s="47"/>
      <c r="AM216" s="47"/>
      <c r="AN216" s="47"/>
      <c r="AO216" s="47"/>
      <c r="AP216" s="47"/>
      <c r="AQ216" s="47"/>
      <c r="AR216" s="47"/>
      <c r="AS216" s="47">
        <f t="shared" si="867"/>
        <v>0</v>
      </c>
      <c r="AT216" s="47">
        <f t="shared" si="868"/>
        <v>0</v>
      </c>
      <c r="AU216" s="47">
        <f t="shared" si="869"/>
        <v>0</v>
      </c>
      <c r="AV216" s="9">
        <f t="shared" si="870"/>
        <v>287841</v>
      </c>
      <c r="AW216" s="9">
        <f t="shared" si="871"/>
        <v>209889</v>
      </c>
      <c r="AX216" s="9">
        <f t="shared" si="872"/>
        <v>0</v>
      </c>
      <c r="AY216" s="9">
        <f t="shared" si="873"/>
        <v>70942</v>
      </c>
      <c r="AZ216" s="9">
        <f t="shared" si="874"/>
        <v>4198</v>
      </c>
      <c r="BA216" s="9">
        <f t="shared" si="875"/>
        <v>2812</v>
      </c>
      <c r="BB216" s="47">
        <f t="shared" si="876"/>
        <v>0.66</v>
      </c>
      <c r="BC216" s="47">
        <f t="shared" si="877"/>
        <v>0</v>
      </c>
      <c r="BD216" s="47">
        <f t="shared" si="878"/>
        <v>0.66</v>
      </c>
    </row>
    <row r="217" spans="1:57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9">
        <v>542502</v>
      </c>
      <c r="I217" s="9">
        <v>399486</v>
      </c>
      <c r="J217" s="9">
        <v>0</v>
      </c>
      <c r="K217" s="9">
        <v>135026</v>
      </c>
      <c r="L217" s="9">
        <v>7990</v>
      </c>
      <c r="M217" s="9">
        <v>0</v>
      </c>
      <c r="N217" s="47">
        <v>0.96</v>
      </c>
      <c r="O217" s="47">
        <v>0.96</v>
      </c>
      <c r="P217" s="47">
        <v>0</v>
      </c>
      <c r="Q217" s="9">
        <f t="shared" si="860"/>
        <v>0</v>
      </c>
      <c r="R217" s="9"/>
      <c r="S217" s="9"/>
      <c r="T217" s="9"/>
      <c r="U217" s="9"/>
      <c r="V217" s="9"/>
      <c r="W217" s="9"/>
      <c r="X217" s="9">
        <f t="shared" si="861"/>
        <v>0</v>
      </c>
      <c r="Y217" s="9"/>
      <c r="Z217" s="9">
        <f>OON!DR217+OON!DS217</f>
        <v>0</v>
      </c>
      <c r="AA217" s="9"/>
      <c r="AB217" s="9">
        <f t="shared" si="862"/>
        <v>0</v>
      </c>
      <c r="AC217" s="9">
        <f t="shared" si="863"/>
        <v>0</v>
      </c>
      <c r="AD217" s="9">
        <f t="shared" si="864"/>
        <v>0</v>
      </c>
      <c r="AE217" s="9">
        <f t="shared" si="865"/>
        <v>0</v>
      </c>
      <c r="AF217" s="9"/>
      <c r="AG217" s="9"/>
      <c r="AH217" s="9"/>
      <c r="AI217" s="9">
        <f t="shared" si="866"/>
        <v>0</v>
      </c>
      <c r="AJ217" s="47">
        <f>OON!DV217</f>
        <v>0</v>
      </c>
      <c r="AK217" s="47">
        <f>OON!DW217</f>
        <v>0</v>
      </c>
      <c r="AL217" s="47"/>
      <c r="AM217" s="47"/>
      <c r="AN217" s="47"/>
      <c r="AO217" s="47"/>
      <c r="AP217" s="47"/>
      <c r="AQ217" s="47"/>
      <c r="AR217" s="47"/>
      <c r="AS217" s="47">
        <f t="shared" si="867"/>
        <v>0</v>
      </c>
      <c r="AT217" s="47">
        <f t="shared" si="868"/>
        <v>0</v>
      </c>
      <c r="AU217" s="47">
        <f t="shared" si="869"/>
        <v>0</v>
      </c>
      <c r="AV217" s="9">
        <f t="shared" si="870"/>
        <v>542502</v>
      </c>
      <c r="AW217" s="9">
        <f t="shared" si="871"/>
        <v>399486</v>
      </c>
      <c r="AX217" s="9">
        <f t="shared" si="872"/>
        <v>0</v>
      </c>
      <c r="AY217" s="9">
        <f t="shared" si="873"/>
        <v>135026</v>
      </c>
      <c r="AZ217" s="9">
        <f t="shared" si="874"/>
        <v>7990</v>
      </c>
      <c r="BA217" s="9">
        <f t="shared" si="875"/>
        <v>0</v>
      </c>
      <c r="BB217" s="47">
        <f t="shared" si="876"/>
        <v>0.96</v>
      </c>
      <c r="BC217" s="47">
        <f t="shared" si="877"/>
        <v>0.96</v>
      </c>
      <c r="BD217" s="47">
        <f t="shared" si="878"/>
        <v>0</v>
      </c>
    </row>
    <row r="218" spans="1:57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9">
        <v>15120</v>
      </c>
      <c r="I218" s="9">
        <v>10692</v>
      </c>
      <c r="J218" s="9">
        <v>0</v>
      </c>
      <c r="K218" s="9">
        <v>3614</v>
      </c>
      <c r="L218" s="9">
        <v>214</v>
      </c>
      <c r="M218" s="9">
        <v>600</v>
      </c>
      <c r="N218" s="47">
        <v>0.04</v>
      </c>
      <c r="O218" s="47">
        <v>0</v>
      </c>
      <c r="P218" s="47">
        <v>0.04</v>
      </c>
      <c r="Q218" s="9">
        <f t="shared" si="860"/>
        <v>0</v>
      </c>
      <c r="R218" s="50"/>
      <c r="S218" s="50"/>
      <c r="T218" s="50"/>
      <c r="U218" s="50"/>
      <c r="V218" s="50"/>
      <c r="W218" s="50"/>
      <c r="X218" s="9">
        <f t="shared" si="861"/>
        <v>0</v>
      </c>
      <c r="Y218" s="9"/>
      <c r="Z218" s="9">
        <f>OON!DR218+OON!DS218</f>
        <v>0</v>
      </c>
      <c r="AA218" s="9"/>
      <c r="AB218" s="9">
        <f t="shared" si="862"/>
        <v>0</v>
      </c>
      <c r="AC218" s="9">
        <f t="shared" si="863"/>
        <v>0</v>
      </c>
      <c r="AD218" s="9">
        <f t="shared" si="864"/>
        <v>0</v>
      </c>
      <c r="AE218" s="9">
        <f t="shared" si="865"/>
        <v>0</v>
      </c>
      <c r="AF218" s="50"/>
      <c r="AG218" s="50"/>
      <c r="AH218" s="50"/>
      <c r="AI218" s="9">
        <f t="shared" si="866"/>
        <v>0</v>
      </c>
      <c r="AJ218" s="47">
        <f>OON!DV218</f>
        <v>0</v>
      </c>
      <c r="AK218" s="47">
        <f>OON!DW218</f>
        <v>0</v>
      </c>
      <c r="AL218" s="47"/>
      <c r="AM218" s="47"/>
      <c r="AN218" s="47"/>
      <c r="AO218" s="47"/>
      <c r="AP218" s="47"/>
      <c r="AQ218" s="47"/>
      <c r="AR218" s="47"/>
      <c r="AS218" s="47">
        <f t="shared" si="867"/>
        <v>0</v>
      </c>
      <c r="AT218" s="47">
        <f t="shared" si="868"/>
        <v>0</v>
      </c>
      <c r="AU218" s="47">
        <f t="shared" si="869"/>
        <v>0</v>
      </c>
      <c r="AV218" s="9">
        <f t="shared" si="870"/>
        <v>15120</v>
      </c>
      <c r="AW218" s="9">
        <f t="shared" si="871"/>
        <v>10692</v>
      </c>
      <c r="AX218" s="9">
        <f t="shared" si="872"/>
        <v>0</v>
      </c>
      <c r="AY218" s="9">
        <f t="shared" si="873"/>
        <v>3614</v>
      </c>
      <c r="AZ218" s="9">
        <f t="shared" si="874"/>
        <v>214</v>
      </c>
      <c r="BA218" s="9">
        <f t="shared" si="875"/>
        <v>600</v>
      </c>
      <c r="BB218" s="47">
        <f t="shared" si="876"/>
        <v>0.04</v>
      </c>
      <c r="BC218" s="47">
        <f t="shared" si="877"/>
        <v>0</v>
      </c>
      <c r="BD218" s="47">
        <f t="shared" si="878"/>
        <v>0.04</v>
      </c>
    </row>
    <row r="219" spans="1:57" x14ac:dyDescent="0.25">
      <c r="A219" s="30"/>
      <c r="B219" s="31"/>
      <c r="C219" s="32"/>
      <c r="D219" s="33" t="s">
        <v>189</v>
      </c>
      <c r="E219" s="31"/>
      <c r="F219" s="31"/>
      <c r="G219" s="32"/>
      <c r="H219" s="51">
        <v>13027716</v>
      </c>
      <c r="I219" s="51">
        <v>9323775</v>
      </c>
      <c r="J219" s="51">
        <v>140000</v>
      </c>
      <c r="K219" s="51">
        <v>3198755</v>
      </c>
      <c r="L219" s="51">
        <v>186475</v>
      </c>
      <c r="M219" s="51">
        <v>178711</v>
      </c>
      <c r="N219" s="58">
        <v>17.490000000000002</v>
      </c>
      <c r="O219" s="58">
        <v>13.3</v>
      </c>
      <c r="P219" s="58">
        <v>4.1899999999999995</v>
      </c>
      <c r="Q219" s="51">
        <f t="shared" ref="Q219:BD219" si="879">SUM(Q213:Q218)</f>
        <v>15000</v>
      </c>
      <c r="R219" s="51">
        <f t="shared" si="879"/>
        <v>0</v>
      </c>
      <c r="S219" s="51">
        <f t="shared" si="879"/>
        <v>0</v>
      </c>
      <c r="T219" s="51">
        <f t="shared" si="879"/>
        <v>0</v>
      </c>
      <c r="U219" s="51">
        <f t="shared" si="879"/>
        <v>-27478</v>
      </c>
      <c r="V219" s="51">
        <f t="shared" si="879"/>
        <v>0</v>
      </c>
      <c r="W219" s="51">
        <f t="shared" si="879"/>
        <v>0</v>
      </c>
      <c r="X219" s="51">
        <f t="shared" si="879"/>
        <v>-12478</v>
      </c>
      <c r="Y219" s="51">
        <f t="shared" si="879"/>
        <v>0</v>
      </c>
      <c r="Z219" s="51">
        <f t="shared" si="879"/>
        <v>-15000</v>
      </c>
      <c r="AA219" s="51">
        <f t="shared" si="879"/>
        <v>0</v>
      </c>
      <c r="AB219" s="51">
        <f t="shared" si="879"/>
        <v>-15000</v>
      </c>
      <c r="AC219" s="51">
        <f t="shared" si="879"/>
        <v>-27478</v>
      </c>
      <c r="AD219" s="51">
        <f t="shared" si="879"/>
        <v>-9288</v>
      </c>
      <c r="AE219" s="51">
        <f t="shared" si="879"/>
        <v>-250</v>
      </c>
      <c r="AF219" s="51">
        <f t="shared" si="879"/>
        <v>0</v>
      </c>
      <c r="AG219" s="51">
        <f t="shared" si="879"/>
        <v>0</v>
      </c>
      <c r="AH219" s="51">
        <f t="shared" si="879"/>
        <v>37316</v>
      </c>
      <c r="AI219" s="51">
        <f t="shared" si="879"/>
        <v>37316</v>
      </c>
      <c r="AJ219" s="58">
        <f t="shared" si="879"/>
        <v>0</v>
      </c>
      <c r="AK219" s="58">
        <f t="shared" si="879"/>
        <v>7.0000000000000007E-2</v>
      </c>
      <c r="AL219" s="58">
        <f t="shared" si="879"/>
        <v>0</v>
      </c>
      <c r="AM219" s="58">
        <f t="shared" si="879"/>
        <v>0</v>
      </c>
      <c r="AN219" s="58">
        <f t="shared" si="879"/>
        <v>0</v>
      </c>
      <c r="AO219" s="58">
        <f t="shared" si="879"/>
        <v>0</v>
      </c>
      <c r="AP219" s="58">
        <f t="shared" si="879"/>
        <v>0</v>
      </c>
      <c r="AQ219" s="58">
        <f t="shared" si="879"/>
        <v>0</v>
      </c>
      <c r="AR219" s="58">
        <f t="shared" si="879"/>
        <v>0</v>
      </c>
      <c r="AS219" s="58">
        <f t="shared" si="879"/>
        <v>0</v>
      </c>
      <c r="AT219" s="58">
        <f t="shared" si="879"/>
        <v>7.0000000000000007E-2</v>
      </c>
      <c r="AU219" s="58">
        <f t="shared" si="879"/>
        <v>7.0000000000000007E-2</v>
      </c>
      <c r="AV219" s="51">
        <f t="shared" si="879"/>
        <v>13028016</v>
      </c>
      <c r="AW219" s="51">
        <f t="shared" si="879"/>
        <v>9311297</v>
      </c>
      <c r="AX219" s="51">
        <f t="shared" si="879"/>
        <v>125000</v>
      </c>
      <c r="AY219" s="51">
        <f t="shared" si="879"/>
        <v>3189467</v>
      </c>
      <c r="AZ219" s="51">
        <f t="shared" si="879"/>
        <v>186225</v>
      </c>
      <c r="BA219" s="51">
        <f t="shared" si="879"/>
        <v>216027</v>
      </c>
      <c r="BB219" s="58">
        <f t="shared" si="879"/>
        <v>17.559999999999999</v>
      </c>
      <c r="BC219" s="58">
        <f t="shared" si="879"/>
        <v>13.3</v>
      </c>
      <c r="BD219" s="58">
        <f t="shared" si="879"/>
        <v>4.26</v>
      </c>
      <c r="BE219" s="43">
        <f>AV219-H219</f>
        <v>300</v>
      </c>
    </row>
    <row r="220" spans="1:57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9">
        <v>243565</v>
      </c>
      <c r="I220" s="9">
        <v>177036</v>
      </c>
      <c r="J220" s="9">
        <v>0</v>
      </c>
      <c r="K220" s="9">
        <v>59838</v>
      </c>
      <c r="L220" s="9">
        <v>3541</v>
      </c>
      <c r="M220" s="9">
        <v>3150</v>
      </c>
      <c r="N220" s="47">
        <v>0.36</v>
      </c>
      <c r="O220" s="47">
        <v>0.32</v>
      </c>
      <c r="P220" s="47">
        <v>0.04</v>
      </c>
      <c r="Q220" s="9">
        <f t="shared" ref="Q220:Q226" si="880">Z220*-1</f>
        <v>0</v>
      </c>
      <c r="R220" s="29"/>
      <c r="S220" s="29"/>
      <c r="T220" s="29"/>
      <c r="U220" s="29"/>
      <c r="V220" s="29"/>
      <c r="W220" s="29"/>
      <c r="X220" s="9">
        <f t="shared" ref="X220:X226" si="881">SUM(Q220:W220)</f>
        <v>0</v>
      </c>
      <c r="Y220" s="9"/>
      <c r="Z220" s="9">
        <f>OON!DR220+OON!DS220</f>
        <v>0</v>
      </c>
      <c r="AA220" s="9"/>
      <c r="AB220" s="9">
        <f t="shared" ref="AB220:AB226" si="882">SUM(Y220:AA220)</f>
        <v>0</v>
      </c>
      <c r="AC220" s="9">
        <f t="shared" ref="AC220:AC226" si="883">X220+AB220</f>
        <v>0</v>
      </c>
      <c r="AD220" s="9">
        <f t="shared" ref="AD220:AD226" si="884">ROUND((X220+Y220+Z220)*33.8%,0)</f>
        <v>0</v>
      </c>
      <c r="AE220" s="9">
        <f t="shared" ref="AE220:AE226" si="885">ROUND(X220*2%,0)</f>
        <v>0</v>
      </c>
      <c r="AF220" s="29"/>
      <c r="AG220" s="29"/>
      <c r="AH220" s="29"/>
      <c r="AI220" s="9">
        <f t="shared" ref="AI220:AI226" si="886">AF220+AG220+AH220</f>
        <v>0</v>
      </c>
      <c r="AJ220" s="47">
        <f>OON!DV220</f>
        <v>0</v>
      </c>
      <c r="AK220" s="47">
        <f>OON!DW220</f>
        <v>0</v>
      </c>
      <c r="AL220" s="47"/>
      <c r="AM220" s="47"/>
      <c r="AN220" s="47"/>
      <c r="AO220" s="47"/>
      <c r="AP220" s="47"/>
      <c r="AQ220" s="47"/>
      <c r="AR220" s="47"/>
      <c r="AS220" s="47">
        <f t="shared" ref="AS220:AS226" si="887">AJ220+AL220+AM220+AP220+AR220+AN220</f>
        <v>0</v>
      </c>
      <c r="AT220" s="47">
        <f t="shared" ref="AT220:AT226" si="888">AK220+AQ220+AO220</f>
        <v>0</v>
      </c>
      <c r="AU220" s="47">
        <f t="shared" ref="AU220:AU226" si="889">AS220+AT220</f>
        <v>0</v>
      </c>
      <c r="AV220" s="9">
        <f t="shared" ref="AV220:AV226" si="890">AW220+AX220+AY220+AZ220+BA220</f>
        <v>243565</v>
      </c>
      <c r="AW220" s="9">
        <f t="shared" ref="AW220:AW226" si="891">I220+X220</f>
        <v>177036</v>
      </c>
      <c r="AX220" s="9">
        <f t="shared" ref="AX220:AX226" si="892">J220+AB220</f>
        <v>0</v>
      </c>
      <c r="AY220" s="9">
        <f t="shared" ref="AY220:AY226" si="893">K220+AD220</f>
        <v>59838</v>
      </c>
      <c r="AZ220" s="9">
        <f t="shared" ref="AZ220:AZ226" si="894">L220+AE220</f>
        <v>3541</v>
      </c>
      <c r="BA220" s="9">
        <f t="shared" ref="BA220:BA226" si="895">M220+AI220</f>
        <v>3150</v>
      </c>
      <c r="BB220" s="47">
        <f t="shared" ref="BB220:BB226" si="896">BC220+BD220</f>
        <v>0.36</v>
      </c>
      <c r="BC220" s="47">
        <f t="shared" ref="BC220:BC226" si="897">O220+AS220</f>
        <v>0.32</v>
      </c>
      <c r="BD220" s="47">
        <f t="shared" ref="BD220:BD226" si="898">P220+AT220</f>
        <v>0.04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9">
        <v>11021590</v>
      </c>
      <c r="I221" s="9">
        <v>8041914</v>
      </c>
      <c r="J221" s="9">
        <v>0</v>
      </c>
      <c r="K221" s="9">
        <v>2718167</v>
      </c>
      <c r="L221" s="9">
        <v>160839</v>
      </c>
      <c r="M221" s="9">
        <v>100670</v>
      </c>
      <c r="N221" s="47">
        <v>14.649999999999999</v>
      </c>
      <c r="O221" s="47">
        <v>9.77</v>
      </c>
      <c r="P221" s="47">
        <v>4.88</v>
      </c>
      <c r="Q221" s="9">
        <f t="shared" si="880"/>
        <v>0</v>
      </c>
      <c r="R221" s="9"/>
      <c r="S221" s="9"/>
      <c r="T221" s="9"/>
      <c r="U221" s="9"/>
      <c r="V221" s="9"/>
      <c r="W221" s="9"/>
      <c r="X221" s="9">
        <f t="shared" si="881"/>
        <v>0</v>
      </c>
      <c r="Y221" s="9"/>
      <c r="Z221" s="9">
        <f>OON!DR221+OON!DS221</f>
        <v>0</v>
      </c>
      <c r="AA221" s="9"/>
      <c r="AB221" s="9">
        <f t="shared" si="882"/>
        <v>0</v>
      </c>
      <c r="AC221" s="9">
        <f t="shared" si="883"/>
        <v>0</v>
      </c>
      <c r="AD221" s="9">
        <f t="shared" si="884"/>
        <v>0</v>
      </c>
      <c r="AE221" s="9">
        <f t="shared" si="885"/>
        <v>0</v>
      </c>
      <c r="AF221" s="9"/>
      <c r="AG221" s="9"/>
      <c r="AH221" s="9"/>
      <c r="AI221" s="9">
        <f t="shared" si="886"/>
        <v>0</v>
      </c>
      <c r="AJ221" s="47">
        <f>OON!DV221</f>
        <v>0</v>
      </c>
      <c r="AK221" s="47">
        <f>OON!DW221</f>
        <v>0</v>
      </c>
      <c r="AL221" s="47"/>
      <c r="AM221" s="47"/>
      <c r="AN221" s="47"/>
      <c r="AO221" s="47"/>
      <c r="AP221" s="47"/>
      <c r="AQ221" s="47"/>
      <c r="AR221" s="47"/>
      <c r="AS221" s="47">
        <f t="shared" si="887"/>
        <v>0</v>
      </c>
      <c r="AT221" s="47">
        <f t="shared" si="888"/>
        <v>0</v>
      </c>
      <c r="AU221" s="47">
        <f t="shared" si="889"/>
        <v>0</v>
      </c>
      <c r="AV221" s="9">
        <f t="shared" si="890"/>
        <v>11021590</v>
      </c>
      <c r="AW221" s="9">
        <f t="shared" si="891"/>
        <v>8041914</v>
      </c>
      <c r="AX221" s="9">
        <f t="shared" si="892"/>
        <v>0</v>
      </c>
      <c r="AY221" s="9">
        <f t="shared" si="893"/>
        <v>2718167</v>
      </c>
      <c r="AZ221" s="9">
        <f t="shared" si="894"/>
        <v>160839</v>
      </c>
      <c r="BA221" s="9">
        <f t="shared" si="895"/>
        <v>100670</v>
      </c>
      <c r="BB221" s="47">
        <f t="shared" si="896"/>
        <v>14.649999999999999</v>
      </c>
      <c r="BC221" s="47">
        <f t="shared" si="897"/>
        <v>9.77</v>
      </c>
      <c r="BD221" s="47">
        <f t="shared" si="898"/>
        <v>4.88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9">
        <v>2434303</v>
      </c>
      <c r="I222" s="9">
        <v>1718927</v>
      </c>
      <c r="J222" s="9">
        <v>0</v>
      </c>
      <c r="K222" s="9">
        <v>580997</v>
      </c>
      <c r="L222" s="9">
        <v>34378</v>
      </c>
      <c r="M222" s="9">
        <v>100001</v>
      </c>
      <c r="N222" s="47">
        <v>4.67</v>
      </c>
      <c r="O222" s="47">
        <v>4.67</v>
      </c>
      <c r="P222" s="47">
        <v>0</v>
      </c>
      <c r="Q222" s="9">
        <f t="shared" si="880"/>
        <v>0</v>
      </c>
      <c r="R222" s="9"/>
      <c r="S222" s="9"/>
      <c r="T222" s="9"/>
      <c r="U222" s="9"/>
      <c r="V222" s="9"/>
      <c r="W222" s="9"/>
      <c r="X222" s="9">
        <f t="shared" si="881"/>
        <v>0</v>
      </c>
      <c r="Y222" s="9"/>
      <c r="Z222" s="9">
        <f>OON!DR222+OON!DS222</f>
        <v>0</v>
      </c>
      <c r="AA222" s="9"/>
      <c r="AB222" s="9">
        <f t="shared" si="882"/>
        <v>0</v>
      </c>
      <c r="AC222" s="9">
        <f t="shared" si="883"/>
        <v>0</v>
      </c>
      <c r="AD222" s="9">
        <f t="shared" si="884"/>
        <v>0</v>
      </c>
      <c r="AE222" s="9">
        <f t="shared" si="885"/>
        <v>0</v>
      </c>
      <c r="AF222" s="9"/>
      <c r="AG222" s="9"/>
      <c r="AH222" s="9"/>
      <c r="AI222" s="9">
        <f t="shared" si="886"/>
        <v>0</v>
      </c>
      <c r="AJ222" s="47">
        <f>OON!DV222</f>
        <v>0</v>
      </c>
      <c r="AK222" s="47">
        <f>OON!DW222</f>
        <v>0</v>
      </c>
      <c r="AL222" s="47"/>
      <c r="AM222" s="47"/>
      <c r="AN222" s="47"/>
      <c r="AO222" s="47"/>
      <c r="AP222" s="47"/>
      <c r="AQ222" s="47"/>
      <c r="AR222" s="47"/>
      <c r="AS222" s="47">
        <f t="shared" si="887"/>
        <v>0</v>
      </c>
      <c r="AT222" s="47">
        <f t="shared" si="888"/>
        <v>0</v>
      </c>
      <c r="AU222" s="47">
        <f t="shared" si="889"/>
        <v>0</v>
      </c>
      <c r="AV222" s="9">
        <f t="shared" si="890"/>
        <v>2434303</v>
      </c>
      <c r="AW222" s="9">
        <f t="shared" si="891"/>
        <v>1718927</v>
      </c>
      <c r="AX222" s="9">
        <f t="shared" si="892"/>
        <v>0</v>
      </c>
      <c r="AY222" s="9">
        <f t="shared" si="893"/>
        <v>580997</v>
      </c>
      <c r="AZ222" s="9">
        <f t="shared" si="894"/>
        <v>34378</v>
      </c>
      <c r="BA222" s="9">
        <f t="shared" si="895"/>
        <v>100001</v>
      </c>
      <c r="BB222" s="47">
        <f t="shared" si="896"/>
        <v>4.67</v>
      </c>
      <c r="BC222" s="47">
        <f t="shared" si="897"/>
        <v>4.67</v>
      </c>
      <c r="BD222" s="47">
        <f t="shared" si="898"/>
        <v>0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47">
        <v>0</v>
      </c>
      <c r="O223" s="47">
        <v>0</v>
      </c>
      <c r="P223" s="47">
        <v>0</v>
      </c>
      <c r="Q223" s="9">
        <f t="shared" si="880"/>
        <v>0</v>
      </c>
      <c r="R223" s="50"/>
      <c r="S223" s="50"/>
      <c r="T223" s="50"/>
      <c r="U223" s="50"/>
      <c r="V223" s="50"/>
      <c r="W223" s="50"/>
      <c r="X223" s="9">
        <f t="shared" si="881"/>
        <v>0</v>
      </c>
      <c r="Y223" s="9"/>
      <c r="Z223" s="9">
        <f>OON!DR223+OON!DS223</f>
        <v>0</v>
      </c>
      <c r="AA223" s="9"/>
      <c r="AB223" s="9">
        <f t="shared" si="882"/>
        <v>0</v>
      </c>
      <c r="AC223" s="9">
        <f t="shared" si="883"/>
        <v>0</v>
      </c>
      <c r="AD223" s="9">
        <f t="shared" si="884"/>
        <v>0</v>
      </c>
      <c r="AE223" s="9">
        <f t="shared" si="885"/>
        <v>0</v>
      </c>
      <c r="AF223" s="50"/>
      <c r="AG223" s="50"/>
      <c r="AH223" s="50"/>
      <c r="AI223" s="9">
        <f t="shared" si="886"/>
        <v>0</v>
      </c>
      <c r="AJ223" s="47">
        <f>OON!DV223</f>
        <v>0</v>
      </c>
      <c r="AK223" s="47">
        <f>OON!DW223</f>
        <v>0</v>
      </c>
      <c r="AL223" s="47"/>
      <c r="AM223" s="47"/>
      <c r="AN223" s="47"/>
      <c r="AO223" s="47"/>
      <c r="AP223" s="47"/>
      <c r="AQ223" s="47"/>
      <c r="AR223" s="47"/>
      <c r="AS223" s="47">
        <f t="shared" si="887"/>
        <v>0</v>
      </c>
      <c r="AT223" s="47">
        <f t="shared" si="888"/>
        <v>0</v>
      </c>
      <c r="AU223" s="47">
        <f t="shared" si="889"/>
        <v>0</v>
      </c>
      <c r="AV223" s="9">
        <f t="shared" si="890"/>
        <v>0</v>
      </c>
      <c r="AW223" s="9">
        <f t="shared" si="891"/>
        <v>0</v>
      </c>
      <c r="AX223" s="9">
        <f t="shared" si="892"/>
        <v>0</v>
      </c>
      <c r="AY223" s="9">
        <f t="shared" si="893"/>
        <v>0</v>
      </c>
      <c r="AZ223" s="9">
        <f t="shared" si="894"/>
        <v>0</v>
      </c>
      <c r="BA223" s="9">
        <f t="shared" si="895"/>
        <v>0</v>
      </c>
      <c r="BB223" s="47">
        <f t="shared" si="896"/>
        <v>0</v>
      </c>
      <c r="BC223" s="47">
        <f t="shared" si="897"/>
        <v>0</v>
      </c>
      <c r="BD223" s="47">
        <f t="shared" si="898"/>
        <v>0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9">
        <v>55046</v>
      </c>
      <c r="I224" s="9">
        <v>40226</v>
      </c>
      <c r="J224" s="9">
        <v>0</v>
      </c>
      <c r="K224" s="9">
        <v>13597</v>
      </c>
      <c r="L224" s="9">
        <v>805</v>
      </c>
      <c r="M224" s="9">
        <v>418</v>
      </c>
      <c r="N224" s="47">
        <v>0.12</v>
      </c>
      <c r="O224" s="47">
        <v>0</v>
      </c>
      <c r="P224" s="47">
        <v>0.12</v>
      </c>
      <c r="Q224" s="9">
        <f t="shared" si="880"/>
        <v>0</v>
      </c>
      <c r="R224" s="50"/>
      <c r="S224" s="50"/>
      <c r="T224" s="50"/>
      <c r="U224" s="50"/>
      <c r="V224" s="50"/>
      <c r="W224" s="50"/>
      <c r="X224" s="9">
        <f t="shared" si="881"/>
        <v>0</v>
      </c>
      <c r="Y224" s="9"/>
      <c r="Z224" s="9">
        <f>OON!DR224+OON!DS224</f>
        <v>0</v>
      </c>
      <c r="AA224" s="9"/>
      <c r="AB224" s="9">
        <f t="shared" si="882"/>
        <v>0</v>
      </c>
      <c r="AC224" s="9">
        <f t="shared" si="883"/>
        <v>0</v>
      </c>
      <c r="AD224" s="9">
        <f t="shared" si="884"/>
        <v>0</v>
      </c>
      <c r="AE224" s="9">
        <f t="shared" si="885"/>
        <v>0</v>
      </c>
      <c r="AF224" s="50"/>
      <c r="AG224" s="50"/>
      <c r="AH224" s="50"/>
      <c r="AI224" s="9">
        <f t="shared" si="886"/>
        <v>0</v>
      </c>
      <c r="AJ224" s="47">
        <f>OON!DV224</f>
        <v>0</v>
      </c>
      <c r="AK224" s="47">
        <f>OON!DW224</f>
        <v>0</v>
      </c>
      <c r="AL224" s="47"/>
      <c r="AM224" s="47"/>
      <c r="AN224" s="47"/>
      <c r="AO224" s="47"/>
      <c r="AP224" s="47"/>
      <c r="AQ224" s="47"/>
      <c r="AR224" s="47"/>
      <c r="AS224" s="47">
        <f t="shared" si="887"/>
        <v>0</v>
      </c>
      <c r="AT224" s="47">
        <f t="shared" si="888"/>
        <v>0</v>
      </c>
      <c r="AU224" s="47">
        <f t="shared" si="889"/>
        <v>0</v>
      </c>
      <c r="AV224" s="9">
        <f t="shared" si="890"/>
        <v>55046</v>
      </c>
      <c r="AW224" s="9">
        <f t="shared" si="891"/>
        <v>40226</v>
      </c>
      <c r="AX224" s="9">
        <f t="shared" si="892"/>
        <v>0</v>
      </c>
      <c r="AY224" s="9">
        <f t="shared" si="893"/>
        <v>13597</v>
      </c>
      <c r="AZ224" s="9">
        <f t="shared" si="894"/>
        <v>805</v>
      </c>
      <c r="BA224" s="9">
        <f t="shared" si="895"/>
        <v>418</v>
      </c>
      <c r="BB224" s="47">
        <f t="shared" si="896"/>
        <v>0.12</v>
      </c>
      <c r="BC224" s="47">
        <f t="shared" si="897"/>
        <v>0</v>
      </c>
      <c r="BD224" s="47">
        <f t="shared" si="898"/>
        <v>0.12</v>
      </c>
    </row>
    <row r="225" spans="1:57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9">
        <v>607889</v>
      </c>
      <c r="I225" s="9">
        <v>447635</v>
      </c>
      <c r="J225" s="9">
        <v>0</v>
      </c>
      <c r="K225" s="9">
        <v>151301</v>
      </c>
      <c r="L225" s="9">
        <v>8953</v>
      </c>
      <c r="M225" s="9">
        <v>0</v>
      </c>
      <c r="N225" s="47">
        <v>0.96</v>
      </c>
      <c r="O225" s="47">
        <v>0.96</v>
      </c>
      <c r="P225" s="47">
        <v>0</v>
      </c>
      <c r="Q225" s="9">
        <f t="shared" si="880"/>
        <v>0</v>
      </c>
      <c r="R225" s="9"/>
      <c r="S225" s="9"/>
      <c r="T225" s="9"/>
      <c r="U225" s="9"/>
      <c r="V225" s="9"/>
      <c r="W225" s="9"/>
      <c r="X225" s="9">
        <f t="shared" si="881"/>
        <v>0</v>
      </c>
      <c r="Y225" s="9"/>
      <c r="Z225" s="9">
        <f>OON!DR225+OON!DS225</f>
        <v>0</v>
      </c>
      <c r="AA225" s="9"/>
      <c r="AB225" s="9">
        <f t="shared" si="882"/>
        <v>0</v>
      </c>
      <c r="AC225" s="9">
        <f t="shared" si="883"/>
        <v>0</v>
      </c>
      <c r="AD225" s="9">
        <f t="shared" si="884"/>
        <v>0</v>
      </c>
      <c r="AE225" s="9">
        <f t="shared" si="885"/>
        <v>0</v>
      </c>
      <c r="AF225" s="9"/>
      <c r="AG225" s="9"/>
      <c r="AH225" s="9"/>
      <c r="AI225" s="9">
        <f t="shared" si="886"/>
        <v>0</v>
      </c>
      <c r="AJ225" s="47">
        <f>OON!DV225</f>
        <v>0</v>
      </c>
      <c r="AK225" s="47">
        <f>OON!DW225</f>
        <v>0</v>
      </c>
      <c r="AL225" s="47"/>
      <c r="AM225" s="47"/>
      <c r="AN225" s="47"/>
      <c r="AO225" s="47"/>
      <c r="AP225" s="47"/>
      <c r="AQ225" s="47"/>
      <c r="AR225" s="47"/>
      <c r="AS225" s="47">
        <f t="shared" si="887"/>
        <v>0</v>
      </c>
      <c r="AT225" s="47">
        <f t="shared" si="888"/>
        <v>0</v>
      </c>
      <c r="AU225" s="47">
        <f t="shared" si="889"/>
        <v>0</v>
      </c>
      <c r="AV225" s="9">
        <f t="shared" si="890"/>
        <v>607889</v>
      </c>
      <c r="AW225" s="9">
        <f t="shared" si="891"/>
        <v>447635</v>
      </c>
      <c r="AX225" s="9">
        <f t="shared" si="892"/>
        <v>0</v>
      </c>
      <c r="AY225" s="9">
        <f t="shared" si="893"/>
        <v>151301</v>
      </c>
      <c r="AZ225" s="9">
        <f t="shared" si="894"/>
        <v>8953</v>
      </c>
      <c r="BA225" s="9">
        <f t="shared" si="895"/>
        <v>0</v>
      </c>
      <c r="BB225" s="47">
        <f t="shared" si="896"/>
        <v>0.96</v>
      </c>
      <c r="BC225" s="47">
        <f t="shared" si="897"/>
        <v>0.96</v>
      </c>
      <c r="BD225" s="47">
        <f t="shared" si="898"/>
        <v>0</v>
      </c>
    </row>
    <row r="226" spans="1:57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9">
        <v>11339</v>
      </c>
      <c r="I226" s="9">
        <v>8019</v>
      </c>
      <c r="J226" s="9">
        <v>0</v>
      </c>
      <c r="K226" s="9">
        <v>2710</v>
      </c>
      <c r="L226" s="9">
        <v>160</v>
      </c>
      <c r="M226" s="9">
        <v>450</v>
      </c>
      <c r="N226" s="47">
        <v>0.03</v>
      </c>
      <c r="O226" s="47">
        <v>0</v>
      </c>
      <c r="P226" s="47">
        <v>0.03</v>
      </c>
      <c r="Q226" s="9">
        <f t="shared" si="880"/>
        <v>0</v>
      </c>
      <c r="R226" s="50"/>
      <c r="S226" s="50"/>
      <c r="T226" s="50"/>
      <c r="U226" s="50"/>
      <c r="V226" s="50"/>
      <c r="W226" s="50"/>
      <c r="X226" s="9">
        <f t="shared" si="881"/>
        <v>0</v>
      </c>
      <c r="Y226" s="9"/>
      <c r="Z226" s="9">
        <f>OON!DR226+OON!DS226</f>
        <v>0</v>
      </c>
      <c r="AA226" s="9"/>
      <c r="AB226" s="9">
        <f t="shared" si="882"/>
        <v>0</v>
      </c>
      <c r="AC226" s="9">
        <f t="shared" si="883"/>
        <v>0</v>
      </c>
      <c r="AD226" s="9">
        <f t="shared" si="884"/>
        <v>0</v>
      </c>
      <c r="AE226" s="9">
        <f t="shared" si="885"/>
        <v>0</v>
      </c>
      <c r="AF226" s="50"/>
      <c r="AG226" s="50"/>
      <c r="AH226" s="50"/>
      <c r="AI226" s="9">
        <f t="shared" si="886"/>
        <v>0</v>
      </c>
      <c r="AJ226" s="47">
        <f>OON!DV226</f>
        <v>0</v>
      </c>
      <c r="AK226" s="47">
        <f>OON!DW226</f>
        <v>0</v>
      </c>
      <c r="AL226" s="47"/>
      <c r="AM226" s="47"/>
      <c r="AN226" s="47"/>
      <c r="AO226" s="47"/>
      <c r="AP226" s="47"/>
      <c r="AQ226" s="47"/>
      <c r="AR226" s="47"/>
      <c r="AS226" s="47">
        <f t="shared" si="887"/>
        <v>0</v>
      </c>
      <c r="AT226" s="47">
        <f t="shared" si="888"/>
        <v>0</v>
      </c>
      <c r="AU226" s="47">
        <f t="shared" si="889"/>
        <v>0</v>
      </c>
      <c r="AV226" s="9">
        <f t="shared" si="890"/>
        <v>11339</v>
      </c>
      <c r="AW226" s="9">
        <f t="shared" si="891"/>
        <v>8019</v>
      </c>
      <c r="AX226" s="9">
        <f t="shared" si="892"/>
        <v>0</v>
      </c>
      <c r="AY226" s="9">
        <f t="shared" si="893"/>
        <v>2710</v>
      </c>
      <c r="AZ226" s="9">
        <f t="shared" si="894"/>
        <v>160</v>
      </c>
      <c r="BA226" s="9">
        <f t="shared" si="895"/>
        <v>450</v>
      </c>
      <c r="BB226" s="47">
        <f t="shared" si="896"/>
        <v>0.03</v>
      </c>
      <c r="BC226" s="47">
        <f t="shared" si="897"/>
        <v>0</v>
      </c>
      <c r="BD226" s="47">
        <f t="shared" si="898"/>
        <v>0.03</v>
      </c>
    </row>
    <row r="227" spans="1:57" x14ac:dyDescent="0.25">
      <c r="A227" s="30"/>
      <c r="B227" s="31"/>
      <c r="C227" s="32"/>
      <c r="D227" s="33" t="s">
        <v>190</v>
      </c>
      <c r="E227" s="31"/>
      <c r="F227" s="31"/>
      <c r="G227" s="32"/>
      <c r="H227" s="51">
        <v>14373732</v>
      </c>
      <c r="I227" s="51">
        <v>10433757</v>
      </c>
      <c r="J227" s="51">
        <v>0</v>
      </c>
      <c r="K227" s="51">
        <v>3526610</v>
      </c>
      <c r="L227" s="51">
        <v>208676</v>
      </c>
      <c r="M227" s="51">
        <v>204689</v>
      </c>
      <c r="N227" s="58">
        <v>20.790000000000003</v>
      </c>
      <c r="O227" s="58">
        <v>15.719999999999999</v>
      </c>
      <c r="P227" s="58">
        <v>5.07</v>
      </c>
      <c r="Q227" s="51">
        <f t="shared" ref="Q227:BD227" si="899">SUM(Q220:Q226)</f>
        <v>0</v>
      </c>
      <c r="R227" s="51">
        <f t="shared" si="899"/>
        <v>0</v>
      </c>
      <c r="S227" s="51">
        <f t="shared" si="899"/>
        <v>0</v>
      </c>
      <c r="T227" s="51">
        <f t="shared" si="899"/>
        <v>0</v>
      </c>
      <c r="U227" s="51">
        <f t="shared" si="899"/>
        <v>0</v>
      </c>
      <c r="V227" s="51">
        <f t="shared" si="899"/>
        <v>0</v>
      </c>
      <c r="W227" s="51">
        <f t="shared" si="899"/>
        <v>0</v>
      </c>
      <c r="X227" s="51">
        <f t="shared" si="899"/>
        <v>0</v>
      </c>
      <c r="Y227" s="51">
        <f t="shared" si="899"/>
        <v>0</v>
      </c>
      <c r="Z227" s="51">
        <f t="shared" si="899"/>
        <v>0</v>
      </c>
      <c r="AA227" s="51">
        <f t="shared" si="899"/>
        <v>0</v>
      </c>
      <c r="AB227" s="51">
        <f t="shared" si="899"/>
        <v>0</v>
      </c>
      <c r="AC227" s="51">
        <f t="shared" si="899"/>
        <v>0</v>
      </c>
      <c r="AD227" s="51">
        <f t="shared" si="899"/>
        <v>0</v>
      </c>
      <c r="AE227" s="51">
        <f t="shared" si="899"/>
        <v>0</v>
      </c>
      <c r="AF227" s="51">
        <f t="shared" si="899"/>
        <v>0</v>
      </c>
      <c r="AG227" s="51">
        <f t="shared" si="899"/>
        <v>0</v>
      </c>
      <c r="AH227" s="51">
        <f t="shared" si="899"/>
        <v>0</v>
      </c>
      <c r="AI227" s="51">
        <f t="shared" si="899"/>
        <v>0</v>
      </c>
      <c r="AJ227" s="58">
        <f t="shared" si="899"/>
        <v>0</v>
      </c>
      <c r="AK227" s="58">
        <f t="shared" si="899"/>
        <v>0</v>
      </c>
      <c r="AL227" s="58">
        <f t="shared" si="899"/>
        <v>0</v>
      </c>
      <c r="AM227" s="58">
        <f t="shared" si="899"/>
        <v>0</v>
      </c>
      <c r="AN227" s="58">
        <f t="shared" si="899"/>
        <v>0</v>
      </c>
      <c r="AO227" s="58">
        <f t="shared" si="899"/>
        <v>0</v>
      </c>
      <c r="AP227" s="58">
        <f t="shared" si="899"/>
        <v>0</v>
      </c>
      <c r="AQ227" s="58">
        <f t="shared" si="899"/>
        <v>0</v>
      </c>
      <c r="AR227" s="58">
        <f t="shared" si="899"/>
        <v>0</v>
      </c>
      <c r="AS227" s="58">
        <f t="shared" si="899"/>
        <v>0</v>
      </c>
      <c r="AT227" s="58">
        <f t="shared" si="899"/>
        <v>0</v>
      </c>
      <c r="AU227" s="58">
        <f t="shared" si="899"/>
        <v>0</v>
      </c>
      <c r="AV227" s="51">
        <f t="shared" si="899"/>
        <v>14373732</v>
      </c>
      <c r="AW227" s="51">
        <f t="shared" si="899"/>
        <v>10433757</v>
      </c>
      <c r="AX227" s="51">
        <f t="shared" si="899"/>
        <v>0</v>
      </c>
      <c r="AY227" s="51">
        <f t="shared" si="899"/>
        <v>3526610</v>
      </c>
      <c r="AZ227" s="51">
        <f t="shared" si="899"/>
        <v>208676</v>
      </c>
      <c r="BA227" s="51">
        <f t="shared" si="899"/>
        <v>204689</v>
      </c>
      <c r="BB227" s="58">
        <f t="shared" si="899"/>
        <v>20.790000000000003</v>
      </c>
      <c r="BC227" s="58">
        <f t="shared" si="899"/>
        <v>15.719999999999999</v>
      </c>
      <c r="BD227" s="58">
        <f t="shared" si="899"/>
        <v>5.07</v>
      </c>
      <c r="BE227" s="43">
        <f>AV227-H227</f>
        <v>0</v>
      </c>
    </row>
    <row r="228" spans="1:57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9">
        <v>6310999</v>
      </c>
      <c r="I228" s="9">
        <v>4607510</v>
      </c>
      <c r="J228" s="9">
        <v>0</v>
      </c>
      <c r="K228" s="9">
        <v>1557339</v>
      </c>
      <c r="L228" s="9">
        <v>92150</v>
      </c>
      <c r="M228" s="9">
        <v>54000</v>
      </c>
      <c r="N228" s="47">
        <v>8.82</v>
      </c>
      <c r="O228" s="47">
        <v>6</v>
      </c>
      <c r="P228" s="47">
        <v>2.82</v>
      </c>
      <c r="Q228" s="9">
        <f t="shared" ref="Q228:Q233" si="900">Z228*-1</f>
        <v>0</v>
      </c>
      <c r="R228" s="29"/>
      <c r="S228" s="29"/>
      <c r="T228" s="29"/>
      <c r="U228" s="29"/>
      <c r="V228" s="29"/>
      <c r="W228" s="29"/>
      <c r="X228" s="9">
        <f t="shared" ref="X228:X233" si="901">SUM(Q228:W228)</f>
        <v>0</v>
      </c>
      <c r="Y228" s="9"/>
      <c r="Z228" s="9">
        <f>OON!DR228+OON!DS228</f>
        <v>0</v>
      </c>
      <c r="AA228" s="9"/>
      <c r="AB228" s="9">
        <f t="shared" ref="AB228:AB233" si="902">SUM(Y228:AA228)</f>
        <v>0</v>
      </c>
      <c r="AC228" s="9">
        <f t="shared" ref="AC228:AC233" si="903">X228+AB228</f>
        <v>0</v>
      </c>
      <c r="AD228" s="9">
        <f t="shared" ref="AD228:AD233" si="904">ROUND((X228+Y228+Z228)*33.8%,0)</f>
        <v>0</v>
      </c>
      <c r="AE228" s="9">
        <f t="shared" ref="AE228:AE233" si="905">ROUND(X228*2%,0)</f>
        <v>0</v>
      </c>
      <c r="AF228" s="29"/>
      <c r="AG228" s="29"/>
      <c r="AH228" s="29"/>
      <c r="AI228" s="9">
        <f t="shared" ref="AI228:AI233" si="906">AF228+AG228+AH228</f>
        <v>0</v>
      </c>
      <c r="AJ228" s="47">
        <f>OON!DV228</f>
        <v>0</v>
      </c>
      <c r="AK228" s="47">
        <f>OON!DW228</f>
        <v>0</v>
      </c>
      <c r="AL228" s="47"/>
      <c r="AM228" s="47"/>
      <c r="AN228" s="47"/>
      <c r="AO228" s="47"/>
      <c r="AP228" s="47"/>
      <c r="AQ228" s="47"/>
      <c r="AR228" s="47"/>
      <c r="AS228" s="47">
        <f t="shared" ref="AS228:AS233" si="907">AJ228+AL228+AM228+AP228+AR228+AN228</f>
        <v>0</v>
      </c>
      <c r="AT228" s="47">
        <f t="shared" ref="AT228:AT233" si="908">AK228+AQ228+AO228</f>
        <v>0</v>
      </c>
      <c r="AU228" s="47">
        <f t="shared" ref="AU228:AU233" si="909">AS228+AT228</f>
        <v>0</v>
      </c>
      <c r="AV228" s="9">
        <f t="shared" ref="AV228:AV233" si="910">AW228+AX228+AY228+AZ228+BA228</f>
        <v>6310999</v>
      </c>
      <c r="AW228" s="9">
        <f t="shared" ref="AW228:AW233" si="911">I228+X228</f>
        <v>4607510</v>
      </c>
      <c r="AX228" s="9">
        <f t="shared" ref="AX228:AX233" si="912">J228+AB228</f>
        <v>0</v>
      </c>
      <c r="AY228" s="9">
        <f t="shared" ref="AY228:AY233" si="913">K228+AD228</f>
        <v>1557339</v>
      </c>
      <c r="AZ228" s="9">
        <f t="shared" ref="AZ228:AZ233" si="914">L228+AE228</f>
        <v>92150</v>
      </c>
      <c r="BA228" s="9">
        <f t="shared" ref="BA228:BA233" si="915">M228+AI228</f>
        <v>54000</v>
      </c>
      <c r="BB228" s="47">
        <f t="shared" ref="BB228:BB233" si="916">BC228+BD228</f>
        <v>8.82</v>
      </c>
      <c r="BC228" s="47">
        <f t="shared" ref="BC228:BC233" si="917">O228+AS228</f>
        <v>6</v>
      </c>
      <c r="BD228" s="47">
        <f t="shared" ref="BD228:BD233" si="918">P228+AT228</f>
        <v>2.82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9">
        <v>1928305</v>
      </c>
      <c r="I229" s="9">
        <v>1419960</v>
      </c>
      <c r="J229" s="9">
        <v>0</v>
      </c>
      <c r="K229" s="9">
        <v>479946</v>
      </c>
      <c r="L229" s="9">
        <v>28399</v>
      </c>
      <c r="M229" s="9">
        <v>0</v>
      </c>
      <c r="N229" s="47">
        <v>4</v>
      </c>
      <c r="O229" s="47">
        <v>4</v>
      </c>
      <c r="P229" s="47">
        <v>0</v>
      </c>
      <c r="Q229" s="9">
        <f t="shared" si="900"/>
        <v>0</v>
      </c>
      <c r="R229" s="9"/>
      <c r="S229" s="9"/>
      <c r="T229" s="9"/>
      <c r="U229" s="9"/>
      <c r="V229" s="9"/>
      <c r="W229" s="9"/>
      <c r="X229" s="9">
        <f t="shared" si="901"/>
        <v>0</v>
      </c>
      <c r="Y229" s="9"/>
      <c r="Z229" s="9">
        <f>OON!DR229+OON!DS229</f>
        <v>0</v>
      </c>
      <c r="AA229" s="9"/>
      <c r="AB229" s="9">
        <f t="shared" si="902"/>
        <v>0</v>
      </c>
      <c r="AC229" s="9">
        <f t="shared" si="903"/>
        <v>0</v>
      </c>
      <c r="AD229" s="9">
        <f t="shared" si="904"/>
        <v>0</v>
      </c>
      <c r="AE229" s="9">
        <f t="shared" si="905"/>
        <v>0</v>
      </c>
      <c r="AF229" s="9"/>
      <c r="AG229" s="9"/>
      <c r="AH229" s="9"/>
      <c r="AI229" s="9">
        <f t="shared" si="906"/>
        <v>0</v>
      </c>
      <c r="AJ229" s="47">
        <f>OON!DV229</f>
        <v>0</v>
      </c>
      <c r="AK229" s="47">
        <f>OON!DW229</f>
        <v>0</v>
      </c>
      <c r="AL229" s="47"/>
      <c r="AM229" s="47"/>
      <c r="AN229" s="47"/>
      <c r="AO229" s="47"/>
      <c r="AP229" s="47"/>
      <c r="AQ229" s="47"/>
      <c r="AR229" s="47"/>
      <c r="AS229" s="47">
        <f t="shared" si="907"/>
        <v>0</v>
      </c>
      <c r="AT229" s="47">
        <f t="shared" si="908"/>
        <v>0</v>
      </c>
      <c r="AU229" s="47">
        <f t="shared" si="909"/>
        <v>0</v>
      </c>
      <c r="AV229" s="9">
        <f t="shared" si="910"/>
        <v>1928305</v>
      </c>
      <c r="AW229" s="9">
        <f t="shared" si="911"/>
        <v>1419960</v>
      </c>
      <c r="AX229" s="9">
        <f t="shared" si="912"/>
        <v>0</v>
      </c>
      <c r="AY229" s="9">
        <f t="shared" si="913"/>
        <v>479946</v>
      </c>
      <c r="AZ229" s="9">
        <f t="shared" si="914"/>
        <v>28399</v>
      </c>
      <c r="BA229" s="9">
        <f t="shared" si="915"/>
        <v>0</v>
      </c>
      <c r="BB229" s="47">
        <f t="shared" si="916"/>
        <v>4</v>
      </c>
      <c r="BC229" s="47">
        <f t="shared" si="917"/>
        <v>4</v>
      </c>
      <c r="BD229" s="47">
        <f t="shared" si="918"/>
        <v>0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47">
        <v>0</v>
      </c>
      <c r="O230" s="47">
        <v>0</v>
      </c>
      <c r="P230" s="47">
        <v>0</v>
      </c>
      <c r="Q230" s="9">
        <f t="shared" si="900"/>
        <v>0</v>
      </c>
      <c r="R230" s="50"/>
      <c r="S230" s="50"/>
      <c r="T230" s="50"/>
      <c r="U230" s="50"/>
      <c r="V230" s="50"/>
      <c r="W230" s="50"/>
      <c r="X230" s="9">
        <f t="shared" si="901"/>
        <v>0</v>
      </c>
      <c r="Y230" s="9"/>
      <c r="Z230" s="9">
        <f>OON!DR230+OON!DS230</f>
        <v>0</v>
      </c>
      <c r="AA230" s="9"/>
      <c r="AB230" s="9">
        <f t="shared" si="902"/>
        <v>0</v>
      </c>
      <c r="AC230" s="9">
        <f t="shared" si="903"/>
        <v>0</v>
      </c>
      <c r="AD230" s="9">
        <f t="shared" si="904"/>
        <v>0</v>
      </c>
      <c r="AE230" s="9">
        <f t="shared" si="905"/>
        <v>0</v>
      </c>
      <c r="AF230" s="50"/>
      <c r="AG230" s="50"/>
      <c r="AH230" s="50"/>
      <c r="AI230" s="9">
        <f t="shared" si="906"/>
        <v>0</v>
      </c>
      <c r="AJ230" s="47">
        <f>OON!DV230</f>
        <v>0</v>
      </c>
      <c r="AK230" s="47">
        <f>OON!DW230</f>
        <v>0</v>
      </c>
      <c r="AL230" s="47"/>
      <c r="AM230" s="47"/>
      <c r="AN230" s="47"/>
      <c r="AO230" s="47"/>
      <c r="AP230" s="47"/>
      <c r="AQ230" s="47"/>
      <c r="AR230" s="47"/>
      <c r="AS230" s="47">
        <f t="shared" si="907"/>
        <v>0</v>
      </c>
      <c r="AT230" s="47">
        <f t="shared" si="908"/>
        <v>0</v>
      </c>
      <c r="AU230" s="47">
        <f t="shared" si="909"/>
        <v>0</v>
      </c>
      <c r="AV230" s="9">
        <f t="shared" si="910"/>
        <v>0</v>
      </c>
      <c r="AW230" s="9">
        <f t="shared" si="911"/>
        <v>0</v>
      </c>
      <c r="AX230" s="9">
        <f t="shared" si="912"/>
        <v>0</v>
      </c>
      <c r="AY230" s="9">
        <f t="shared" si="913"/>
        <v>0</v>
      </c>
      <c r="AZ230" s="9">
        <f t="shared" si="914"/>
        <v>0</v>
      </c>
      <c r="BA230" s="9">
        <f t="shared" si="915"/>
        <v>0</v>
      </c>
      <c r="BB230" s="47">
        <f t="shared" si="916"/>
        <v>0</v>
      </c>
      <c r="BC230" s="47">
        <f t="shared" si="917"/>
        <v>0</v>
      </c>
      <c r="BD230" s="47">
        <f t="shared" si="918"/>
        <v>0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9">
        <v>131166</v>
      </c>
      <c r="I231" s="9">
        <v>95832</v>
      </c>
      <c r="J231" s="9">
        <v>0</v>
      </c>
      <c r="K231" s="9">
        <v>32391</v>
      </c>
      <c r="L231" s="9">
        <v>1917</v>
      </c>
      <c r="M231" s="9">
        <v>1026</v>
      </c>
      <c r="N231" s="47">
        <v>0.3</v>
      </c>
      <c r="O231" s="47">
        <v>0</v>
      </c>
      <c r="P231" s="47">
        <v>0.3</v>
      </c>
      <c r="Q231" s="9">
        <f t="shared" si="900"/>
        <v>0</v>
      </c>
      <c r="R231" s="50"/>
      <c r="S231" s="50"/>
      <c r="T231" s="50"/>
      <c r="U231" s="50"/>
      <c r="V231" s="50"/>
      <c r="W231" s="50"/>
      <c r="X231" s="9">
        <f t="shared" si="901"/>
        <v>0</v>
      </c>
      <c r="Y231" s="9"/>
      <c r="Z231" s="9">
        <f>OON!DR231+OON!DS231</f>
        <v>0</v>
      </c>
      <c r="AA231" s="9"/>
      <c r="AB231" s="9">
        <f t="shared" si="902"/>
        <v>0</v>
      </c>
      <c r="AC231" s="9">
        <f t="shared" si="903"/>
        <v>0</v>
      </c>
      <c r="AD231" s="9">
        <f t="shared" si="904"/>
        <v>0</v>
      </c>
      <c r="AE231" s="9">
        <f t="shared" si="905"/>
        <v>0</v>
      </c>
      <c r="AF231" s="50"/>
      <c r="AG231" s="50"/>
      <c r="AH231" s="50"/>
      <c r="AI231" s="9">
        <f t="shared" si="906"/>
        <v>0</v>
      </c>
      <c r="AJ231" s="47">
        <f>OON!DV231</f>
        <v>0</v>
      </c>
      <c r="AK231" s="47">
        <f>OON!DW231</f>
        <v>0</v>
      </c>
      <c r="AL231" s="47"/>
      <c r="AM231" s="47"/>
      <c r="AN231" s="47"/>
      <c r="AO231" s="47"/>
      <c r="AP231" s="47"/>
      <c r="AQ231" s="47"/>
      <c r="AR231" s="47"/>
      <c r="AS231" s="47">
        <f t="shared" si="907"/>
        <v>0</v>
      </c>
      <c r="AT231" s="47">
        <f t="shared" si="908"/>
        <v>0</v>
      </c>
      <c r="AU231" s="47">
        <f t="shared" si="909"/>
        <v>0</v>
      </c>
      <c r="AV231" s="9">
        <f t="shared" si="910"/>
        <v>131166</v>
      </c>
      <c r="AW231" s="9">
        <f t="shared" si="911"/>
        <v>95832</v>
      </c>
      <c r="AX231" s="9">
        <f t="shared" si="912"/>
        <v>0</v>
      </c>
      <c r="AY231" s="9">
        <f t="shared" si="913"/>
        <v>32391</v>
      </c>
      <c r="AZ231" s="9">
        <f t="shared" si="914"/>
        <v>1917</v>
      </c>
      <c r="BA231" s="9">
        <f t="shared" si="915"/>
        <v>1026</v>
      </c>
      <c r="BB231" s="47">
        <f t="shared" si="916"/>
        <v>0.3</v>
      </c>
      <c r="BC231" s="47">
        <f t="shared" si="917"/>
        <v>0</v>
      </c>
      <c r="BD231" s="47">
        <f t="shared" si="918"/>
        <v>0.3</v>
      </c>
    </row>
    <row r="232" spans="1:57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9">
        <v>488508</v>
      </c>
      <c r="I232" s="9">
        <v>359726</v>
      </c>
      <c r="J232" s="9">
        <v>0</v>
      </c>
      <c r="K232" s="9">
        <v>121587</v>
      </c>
      <c r="L232" s="9">
        <v>7195</v>
      </c>
      <c r="M232" s="9">
        <v>0</v>
      </c>
      <c r="N232" s="47">
        <v>0.9</v>
      </c>
      <c r="O232" s="47">
        <v>0.9</v>
      </c>
      <c r="P232" s="47">
        <v>0</v>
      </c>
      <c r="Q232" s="9">
        <f t="shared" si="900"/>
        <v>0</v>
      </c>
      <c r="R232" s="9"/>
      <c r="S232" s="9"/>
      <c r="T232" s="9"/>
      <c r="U232" s="9"/>
      <c r="V232" s="9"/>
      <c r="W232" s="9"/>
      <c r="X232" s="9">
        <f t="shared" si="901"/>
        <v>0</v>
      </c>
      <c r="Y232" s="9"/>
      <c r="Z232" s="9">
        <f>OON!DR232+OON!DS232</f>
        <v>0</v>
      </c>
      <c r="AA232" s="9"/>
      <c r="AB232" s="9">
        <f t="shared" si="902"/>
        <v>0</v>
      </c>
      <c r="AC232" s="9">
        <f t="shared" si="903"/>
        <v>0</v>
      </c>
      <c r="AD232" s="9">
        <f t="shared" si="904"/>
        <v>0</v>
      </c>
      <c r="AE232" s="9">
        <f t="shared" si="905"/>
        <v>0</v>
      </c>
      <c r="AF232" s="9"/>
      <c r="AG232" s="9"/>
      <c r="AH232" s="9"/>
      <c r="AI232" s="9">
        <f t="shared" si="906"/>
        <v>0</v>
      </c>
      <c r="AJ232" s="47">
        <f>OON!DV232</f>
        <v>0</v>
      </c>
      <c r="AK232" s="47">
        <f>OON!DW232</f>
        <v>0</v>
      </c>
      <c r="AL232" s="47"/>
      <c r="AM232" s="47"/>
      <c r="AN232" s="47"/>
      <c r="AO232" s="47"/>
      <c r="AP232" s="47"/>
      <c r="AQ232" s="47"/>
      <c r="AR232" s="47"/>
      <c r="AS232" s="47">
        <f t="shared" si="907"/>
        <v>0</v>
      </c>
      <c r="AT232" s="47">
        <f t="shared" si="908"/>
        <v>0</v>
      </c>
      <c r="AU232" s="47">
        <f t="shared" si="909"/>
        <v>0</v>
      </c>
      <c r="AV232" s="9">
        <f t="shared" si="910"/>
        <v>488508</v>
      </c>
      <c r="AW232" s="9">
        <f t="shared" si="911"/>
        <v>359726</v>
      </c>
      <c r="AX232" s="9">
        <f t="shared" si="912"/>
        <v>0</v>
      </c>
      <c r="AY232" s="9">
        <f t="shared" si="913"/>
        <v>121587</v>
      </c>
      <c r="AZ232" s="9">
        <f t="shared" si="914"/>
        <v>7195</v>
      </c>
      <c r="BA232" s="9">
        <f t="shared" si="915"/>
        <v>0</v>
      </c>
      <c r="BB232" s="47">
        <f t="shared" si="916"/>
        <v>0.9</v>
      </c>
      <c r="BC232" s="47">
        <f t="shared" si="917"/>
        <v>0.9</v>
      </c>
      <c r="BD232" s="47">
        <f t="shared" si="918"/>
        <v>0</v>
      </c>
    </row>
    <row r="233" spans="1:57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9">
        <v>10585</v>
      </c>
      <c r="I233" s="9">
        <v>7485</v>
      </c>
      <c r="J233" s="9">
        <v>0</v>
      </c>
      <c r="K233" s="9">
        <v>2530</v>
      </c>
      <c r="L233" s="9">
        <v>150</v>
      </c>
      <c r="M233" s="9">
        <v>420</v>
      </c>
      <c r="N233" s="47">
        <v>0.03</v>
      </c>
      <c r="O233" s="47">
        <v>0</v>
      </c>
      <c r="P233" s="47">
        <v>0.03</v>
      </c>
      <c r="Q233" s="9">
        <f t="shared" si="900"/>
        <v>0</v>
      </c>
      <c r="R233" s="50"/>
      <c r="S233" s="50"/>
      <c r="T233" s="50"/>
      <c r="U233" s="50"/>
      <c r="V233" s="50"/>
      <c r="W233" s="50"/>
      <c r="X233" s="9">
        <f t="shared" si="901"/>
        <v>0</v>
      </c>
      <c r="Y233" s="9"/>
      <c r="Z233" s="9">
        <f>OON!DR233+OON!DS233</f>
        <v>0</v>
      </c>
      <c r="AA233" s="9"/>
      <c r="AB233" s="9">
        <f t="shared" si="902"/>
        <v>0</v>
      </c>
      <c r="AC233" s="9">
        <f t="shared" si="903"/>
        <v>0</v>
      </c>
      <c r="AD233" s="9">
        <f t="shared" si="904"/>
        <v>0</v>
      </c>
      <c r="AE233" s="9">
        <f t="shared" si="905"/>
        <v>0</v>
      </c>
      <c r="AF233" s="50"/>
      <c r="AG233" s="50"/>
      <c r="AH233" s="50"/>
      <c r="AI233" s="9">
        <f t="shared" si="906"/>
        <v>0</v>
      </c>
      <c r="AJ233" s="47">
        <f>OON!DV233</f>
        <v>0</v>
      </c>
      <c r="AK233" s="47">
        <f>OON!DW233</f>
        <v>0</v>
      </c>
      <c r="AL233" s="47"/>
      <c r="AM233" s="47"/>
      <c r="AN233" s="47"/>
      <c r="AO233" s="47"/>
      <c r="AP233" s="47"/>
      <c r="AQ233" s="47"/>
      <c r="AR233" s="47"/>
      <c r="AS233" s="47">
        <f t="shared" si="907"/>
        <v>0</v>
      </c>
      <c r="AT233" s="47">
        <f t="shared" si="908"/>
        <v>0</v>
      </c>
      <c r="AU233" s="47">
        <f t="shared" si="909"/>
        <v>0</v>
      </c>
      <c r="AV233" s="9">
        <f t="shared" si="910"/>
        <v>10585</v>
      </c>
      <c r="AW233" s="9">
        <f t="shared" si="911"/>
        <v>7485</v>
      </c>
      <c r="AX233" s="9">
        <f t="shared" si="912"/>
        <v>0</v>
      </c>
      <c r="AY233" s="9">
        <f t="shared" si="913"/>
        <v>2530</v>
      </c>
      <c r="AZ233" s="9">
        <f t="shared" si="914"/>
        <v>150</v>
      </c>
      <c r="BA233" s="9">
        <f t="shared" si="915"/>
        <v>420</v>
      </c>
      <c r="BB233" s="47">
        <f t="shared" si="916"/>
        <v>0.03</v>
      </c>
      <c r="BC233" s="47">
        <f t="shared" si="917"/>
        <v>0</v>
      </c>
      <c r="BD233" s="47">
        <f t="shared" si="918"/>
        <v>0.03</v>
      </c>
    </row>
    <row r="234" spans="1:57" x14ac:dyDescent="0.25">
      <c r="A234" s="30"/>
      <c r="B234" s="31"/>
      <c r="C234" s="32"/>
      <c r="D234" s="33" t="s">
        <v>191</v>
      </c>
      <c r="E234" s="31"/>
      <c r="F234" s="31"/>
      <c r="G234" s="32"/>
      <c r="H234" s="51">
        <v>8869563</v>
      </c>
      <c r="I234" s="51">
        <v>6490513</v>
      </c>
      <c r="J234" s="51">
        <v>0</v>
      </c>
      <c r="K234" s="51">
        <v>2193793</v>
      </c>
      <c r="L234" s="51">
        <v>129811</v>
      </c>
      <c r="M234" s="51">
        <v>55446</v>
      </c>
      <c r="N234" s="58">
        <v>14.05</v>
      </c>
      <c r="O234" s="58">
        <v>10.9</v>
      </c>
      <c r="P234" s="58">
        <v>3.1499999999999995</v>
      </c>
      <c r="Q234" s="51">
        <f t="shared" ref="Q234:BD234" si="919">SUM(Q228:Q233)</f>
        <v>0</v>
      </c>
      <c r="R234" s="51">
        <f t="shared" si="919"/>
        <v>0</v>
      </c>
      <c r="S234" s="51">
        <f t="shared" si="919"/>
        <v>0</v>
      </c>
      <c r="T234" s="51">
        <f t="shared" si="919"/>
        <v>0</v>
      </c>
      <c r="U234" s="51">
        <f t="shared" si="919"/>
        <v>0</v>
      </c>
      <c r="V234" s="51">
        <f t="shared" si="919"/>
        <v>0</v>
      </c>
      <c r="W234" s="51">
        <f t="shared" si="919"/>
        <v>0</v>
      </c>
      <c r="X234" s="51">
        <f t="shared" si="919"/>
        <v>0</v>
      </c>
      <c r="Y234" s="51">
        <f t="shared" si="919"/>
        <v>0</v>
      </c>
      <c r="Z234" s="51">
        <f t="shared" si="919"/>
        <v>0</v>
      </c>
      <c r="AA234" s="51">
        <f t="shared" si="919"/>
        <v>0</v>
      </c>
      <c r="AB234" s="51">
        <f t="shared" si="919"/>
        <v>0</v>
      </c>
      <c r="AC234" s="51">
        <f t="shared" si="919"/>
        <v>0</v>
      </c>
      <c r="AD234" s="51">
        <f t="shared" si="919"/>
        <v>0</v>
      </c>
      <c r="AE234" s="51">
        <f t="shared" si="919"/>
        <v>0</v>
      </c>
      <c r="AF234" s="51">
        <f t="shared" si="919"/>
        <v>0</v>
      </c>
      <c r="AG234" s="51">
        <f t="shared" si="919"/>
        <v>0</v>
      </c>
      <c r="AH234" s="51">
        <f t="shared" si="919"/>
        <v>0</v>
      </c>
      <c r="AI234" s="51">
        <f t="shared" si="919"/>
        <v>0</v>
      </c>
      <c r="AJ234" s="58">
        <f t="shared" si="919"/>
        <v>0</v>
      </c>
      <c r="AK234" s="58">
        <f t="shared" si="919"/>
        <v>0</v>
      </c>
      <c r="AL234" s="58">
        <f t="shared" si="919"/>
        <v>0</v>
      </c>
      <c r="AM234" s="58">
        <f t="shared" si="919"/>
        <v>0</v>
      </c>
      <c r="AN234" s="58">
        <f t="shared" si="919"/>
        <v>0</v>
      </c>
      <c r="AO234" s="58">
        <f t="shared" si="919"/>
        <v>0</v>
      </c>
      <c r="AP234" s="58">
        <f t="shared" si="919"/>
        <v>0</v>
      </c>
      <c r="AQ234" s="58">
        <f t="shared" si="919"/>
        <v>0</v>
      </c>
      <c r="AR234" s="58">
        <f t="shared" si="919"/>
        <v>0</v>
      </c>
      <c r="AS234" s="58">
        <f t="shared" si="919"/>
        <v>0</v>
      </c>
      <c r="AT234" s="58">
        <f t="shared" si="919"/>
        <v>0</v>
      </c>
      <c r="AU234" s="58">
        <f t="shared" si="919"/>
        <v>0</v>
      </c>
      <c r="AV234" s="51">
        <f t="shared" si="919"/>
        <v>8869563</v>
      </c>
      <c r="AW234" s="51">
        <f t="shared" si="919"/>
        <v>6490513</v>
      </c>
      <c r="AX234" s="51">
        <f t="shared" si="919"/>
        <v>0</v>
      </c>
      <c r="AY234" s="51">
        <f t="shared" si="919"/>
        <v>2193793</v>
      </c>
      <c r="AZ234" s="51">
        <f t="shared" si="919"/>
        <v>129811</v>
      </c>
      <c r="BA234" s="51">
        <f t="shared" si="919"/>
        <v>55446</v>
      </c>
      <c r="BB234" s="58">
        <f t="shared" si="919"/>
        <v>14.05</v>
      </c>
      <c r="BC234" s="58">
        <f t="shared" si="919"/>
        <v>10.9</v>
      </c>
      <c r="BD234" s="58">
        <f t="shared" si="919"/>
        <v>3.1499999999999995</v>
      </c>
      <c r="BE234" s="43">
        <f>AV234-H234</f>
        <v>0</v>
      </c>
    </row>
    <row r="235" spans="1:57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9">
        <v>12337329</v>
      </c>
      <c r="I235" s="9">
        <v>8750643</v>
      </c>
      <c r="J235" s="9">
        <v>290240</v>
      </c>
      <c r="K235" s="9">
        <v>3055818</v>
      </c>
      <c r="L235" s="9">
        <v>175013</v>
      </c>
      <c r="M235" s="9">
        <v>65615</v>
      </c>
      <c r="N235" s="47">
        <v>16.75</v>
      </c>
      <c r="O235" s="47">
        <v>10.780000000000001</v>
      </c>
      <c r="P235" s="47">
        <v>5.9700000000000006</v>
      </c>
      <c r="Q235" s="9">
        <f t="shared" ref="Q235:Q237" si="920">Z235*-1</f>
        <v>0</v>
      </c>
      <c r="R235" s="64"/>
      <c r="S235" s="64"/>
      <c r="T235" s="64"/>
      <c r="U235" s="64"/>
      <c r="V235" s="64"/>
      <c r="W235" s="64"/>
      <c r="X235" s="9">
        <f t="shared" ref="X235:X237" si="921">SUM(Q235:W235)</f>
        <v>0</v>
      </c>
      <c r="Y235" s="9"/>
      <c r="Z235" s="9">
        <f>OON!DR235+OON!DS235</f>
        <v>0</v>
      </c>
      <c r="AA235" s="9"/>
      <c r="AB235" s="9">
        <f t="shared" ref="AB235:AB237" si="922">SUM(Y235:AA235)</f>
        <v>0</v>
      </c>
      <c r="AC235" s="9">
        <f t="shared" ref="AC235:AC237" si="923">X235+AB235</f>
        <v>0</v>
      </c>
      <c r="AD235" s="9">
        <f t="shared" ref="AD235:AD237" si="924">ROUND((X235+Y235+Z235)*33.8%,0)</f>
        <v>0</v>
      </c>
      <c r="AE235" s="9">
        <f t="shared" ref="AE235:AE237" si="925">ROUND(X235*2%,0)</f>
        <v>0</v>
      </c>
      <c r="AF235" s="64"/>
      <c r="AG235" s="64"/>
      <c r="AH235" s="64"/>
      <c r="AI235" s="9">
        <f t="shared" ref="AI235:AI237" si="926">AF235+AG235+AH235</f>
        <v>0</v>
      </c>
      <c r="AJ235" s="47">
        <f>OON!DV235</f>
        <v>0</v>
      </c>
      <c r="AK235" s="47">
        <f>OON!DW235</f>
        <v>0</v>
      </c>
      <c r="AL235" s="47"/>
      <c r="AM235" s="47"/>
      <c r="AN235" s="47"/>
      <c r="AO235" s="47"/>
      <c r="AP235" s="47"/>
      <c r="AQ235" s="47"/>
      <c r="AR235" s="47"/>
      <c r="AS235" s="47">
        <f t="shared" ref="AS235:AS237" si="927">AJ235+AL235+AM235+AP235+AR235+AN235</f>
        <v>0</v>
      </c>
      <c r="AT235" s="47">
        <f t="shared" ref="AT235:AT237" si="928">AK235+AQ235+AO235</f>
        <v>0</v>
      </c>
      <c r="AU235" s="47">
        <f t="shared" ref="AU235:AU237" si="929">AS235+AT235</f>
        <v>0</v>
      </c>
      <c r="AV235" s="9">
        <f t="shared" ref="AV235:AV237" si="930">AW235+AX235+AY235+AZ235+BA235</f>
        <v>12337329</v>
      </c>
      <c r="AW235" s="9">
        <f t="shared" ref="AW235:AW237" si="931">I235+X235</f>
        <v>8750643</v>
      </c>
      <c r="AX235" s="9">
        <f t="shared" ref="AX235:AX237" si="932">J235+AB235</f>
        <v>290240</v>
      </c>
      <c r="AY235" s="9">
        <f t="shared" ref="AY235:AY237" si="933">K235+AD235</f>
        <v>3055818</v>
      </c>
      <c r="AZ235" s="9">
        <f t="shared" ref="AZ235:AZ237" si="934">L235+AE235</f>
        <v>175013</v>
      </c>
      <c r="BA235" s="9">
        <f t="shared" ref="BA235:BA237" si="935">M235+AI235</f>
        <v>65615</v>
      </c>
      <c r="BB235" s="47">
        <f t="shared" ref="BB235:BB237" si="936">BC235+BD235</f>
        <v>16.75</v>
      </c>
      <c r="BC235" s="47">
        <f t="shared" ref="BC235:BC237" si="937">O235+AS235</f>
        <v>10.780000000000001</v>
      </c>
      <c r="BD235" s="47">
        <f t="shared" ref="BD235:BD237" si="938">P235+AT235</f>
        <v>5.9700000000000006</v>
      </c>
    </row>
    <row r="236" spans="1:57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47">
        <v>0</v>
      </c>
      <c r="O236" s="47">
        <v>0</v>
      </c>
      <c r="P236" s="47">
        <v>0</v>
      </c>
      <c r="Q236" s="9">
        <f t="shared" si="920"/>
        <v>0</v>
      </c>
      <c r="R236" s="50"/>
      <c r="S236" s="50"/>
      <c r="T236" s="50"/>
      <c r="U236" s="50"/>
      <c r="V236" s="50"/>
      <c r="W236" s="50"/>
      <c r="X236" s="9">
        <f t="shared" si="921"/>
        <v>0</v>
      </c>
      <c r="Y236" s="9"/>
      <c r="Z236" s="9">
        <f>OON!DR236+OON!DS236</f>
        <v>0</v>
      </c>
      <c r="AA236" s="9"/>
      <c r="AB236" s="9">
        <f t="shared" si="922"/>
        <v>0</v>
      </c>
      <c r="AC236" s="9">
        <f t="shared" si="923"/>
        <v>0</v>
      </c>
      <c r="AD236" s="9">
        <f t="shared" si="924"/>
        <v>0</v>
      </c>
      <c r="AE236" s="9">
        <f t="shared" si="925"/>
        <v>0</v>
      </c>
      <c r="AF236" s="50"/>
      <c r="AG236" s="50"/>
      <c r="AH236" s="50"/>
      <c r="AI236" s="9">
        <f t="shared" si="926"/>
        <v>0</v>
      </c>
      <c r="AJ236" s="47">
        <f>OON!DV236</f>
        <v>0</v>
      </c>
      <c r="AK236" s="47">
        <f>OON!DW236</f>
        <v>0</v>
      </c>
      <c r="AL236" s="47"/>
      <c r="AM236" s="47"/>
      <c r="AN236" s="47"/>
      <c r="AO236" s="47"/>
      <c r="AP236" s="47"/>
      <c r="AQ236" s="47"/>
      <c r="AR236" s="47"/>
      <c r="AS236" s="47">
        <f t="shared" si="927"/>
        <v>0</v>
      </c>
      <c r="AT236" s="47">
        <f t="shared" si="928"/>
        <v>0</v>
      </c>
      <c r="AU236" s="47">
        <f t="shared" si="929"/>
        <v>0</v>
      </c>
      <c r="AV236" s="9">
        <f t="shared" si="930"/>
        <v>0</v>
      </c>
      <c r="AW236" s="9">
        <f t="shared" si="931"/>
        <v>0</v>
      </c>
      <c r="AX236" s="9">
        <f t="shared" si="932"/>
        <v>0</v>
      </c>
      <c r="AY236" s="9">
        <f t="shared" si="933"/>
        <v>0</v>
      </c>
      <c r="AZ236" s="9">
        <f t="shared" si="934"/>
        <v>0</v>
      </c>
      <c r="BA236" s="9">
        <f t="shared" si="935"/>
        <v>0</v>
      </c>
      <c r="BB236" s="47">
        <f t="shared" si="936"/>
        <v>0</v>
      </c>
      <c r="BC236" s="47">
        <f t="shared" si="937"/>
        <v>0</v>
      </c>
      <c r="BD236" s="47">
        <f t="shared" si="938"/>
        <v>0</v>
      </c>
    </row>
    <row r="237" spans="1:57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9">
        <v>383473</v>
      </c>
      <c r="I237" s="9">
        <v>281108</v>
      </c>
      <c r="J237" s="9">
        <v>0</v>
      </c>
      <c r="K237" s="9">
        <v>95015</v>
      </c>
      <c r="L237" s="9">
        <v>5622</v>
      </c>
      <c r="M237" s="9">
        <v>1728</v>
      </c>
      <c r="N237" s="47">
        <v>0.89</v>
      </c>
      <c r="O237" s="47">
        <v>0</v>
      </c>
      <c r="P237" s="47">
        <v>0.89</v>
      </c>
      <c r="Q237" s="9">
        <f t="shared" si="920"/>
        <v>0</v>
      </c>
      <c r="R237" s="50"/>
      <c r="S237" s="50"/>
      <c r="T237" s="50"/>
      <c r="U237" s="50"/>
      <c r="V237" s="50"/>
      <c r="W237" s="50"/>
      <c r="X237" s="9">
        <f t="shared" si="921"/>
        <v>0</v>
      </c>
      <c r="Y237" s="9"/>
      <c r="Z237" s="9">
        <f>OON!DR237+OON!DS237</f>
        <v>0</v>
      </c>
      <c r="AA237" s="9"/>
      <c r="AB237" s="9">
        <f t="shared" si="922"/>
        <v>0</v>
      </c>
      <c r="AC237" s="9">
        <f t="shared" si="923"/>
        <v>0</v>
      </c>
      <c r="AD237" s="9">
        <f t="shared" si="924"/>
        <v>0</v>
      </c>
      <c r="AE237" s="9">
        <f t="shared" si="925"/>
        <v>0</v>
      </c>
      <c r="AF237" s="50"/>
      <c r="AG237" s="50"/>
      <c r="AH237" s="50"/>
      <c r="AI237" s="9">
        <f t="shared" si="926"/>
        <v>0</v>
      </c>
      <c r="AJ237" s="47">
        <f>OON!DV237</f>
        <v>0</v>
      </c>
      <c r="AK237" s="47">
        <f>OON!DW237</f>
        <v>0</v>
      </c>
      <c r="AL237" s="47"/>
      <c r="AM237" s="47"/>
      <c r="AN237" s="47"/>
      <c r="AO237" s="47"/>
      <c r="AP237" s="47"/>
      <c r="AQ237" s="47"/>
      <c r="AR237" s="47"/>
      <c r="AS237" s="47">
        <f t="shared" si="927"/>
        <v>0</v>
      </c>
      <c r="AT237" s="47">
        <f t="shared" si="928"/>
        <v>0</v>
      </c>
      <c r="AU237" s="47">
        <f t="shared" si="929"/>
        <v>0</v>
      </c>
      <c r="AV237" s="9">
        <f t="shared" si="930"/>
        <v>383473</v>
      </c>
      <c r="AW237" s="9">
        <f t="shared" si="931"/>
        <v>281108</v>
      </c>
      <c r="AX237" s="9">
        <f t="shared" si="932"/>
        <v>0</v>
      </c>
      <c r="AY237" s="9">
        <f t="shared" si="933"/>
        <v>95015</v>
      </c>
      <c r="AZ237" s="9">
        <f t="shared" si="934"/>
        <v>5622</v>
      </c>
      <c r="BA237" s="9">
        <f t="shared" si="935"/>
        <v>1728</v>
      </c>
      <c r="BB237" s="47">
        <f t="shared" si="936"/>
        <v>0.89</v>
      </c>
      <c r="BC237" s="47">
        <f t="shared" si="937"/>
        <v>0</v>
      </c>
      <c r="BD237" s="47">
        <f t="shared" si="938"/>
        <v>0.89</v>
      </c>
    </row>
    <row r="238" spans="1:57" x14ac:dyDescent="0.25">
      <c r="A238" s="30"/>
      <c r="B238" s="31"/>
      <c r="C238" s="32"/>
      <c r="D238" s="33" t="s">
        <v>192</v>
      </c>
      <c r="E238" s="31"/>
      <c r="F238" s="31"/>
      <c r="G238" s="32"/>
      <c r="H238" s="51">
        <v>12720802</v>
      </c>
      <c r="I238" s="51">
        <v>9031751</v>
      </c>
      <c r="J238" s="51">
        <v>290240</v>
      </c>
      <c r="K238" s="51">
        <v>3150833</v>
      </c>
      <c r="L238" s="51">
        <v>180635</v>
      </c>
      <c r="M238" s="51">
        <v>67343</v>
      </c>
      <c r="N238" s="58">
        <v>17.64</v>
      </c>
      <c r="O238" s="58">
        <v>10.780000000000001</v>
      </c>
      <c r="P238" s="58">
        <v>6.86</v>
      </c>
      <c r="Q238" s="51">
        <f t="shared" ref="Q238:BD238" si="939">SUM(Q235:Q237)</f>
        <v>0</v>
      </c>
      <c r="R238" s="51">
        <f t="shared" si="939"/>
        <v>0</v>
      </c>
      <c r="S238" s="51">
        <f t="shared" si="939"/>
        <v>0</v>
      </c>
      <c r="T238" s="51">
        <f t="shared" si="939"/>
        <v>0</v>
      </c>
      <c r="U238" s="51">
        <f t="shared" si="939"/>
        <v>0</v>
      </c>
      <c r="V238" s="51">
        <f t="shared" si="939"/>
        <v>0</v>
      </c>
      <c r="W238" s="51">
        <f t="shared" si="939"/>
        <v>0</v>
      </c>
      <c r="X238" s="51">
        <f t="shared" si="939"/>
        <v>0</v>
      </c>
      <c r="Y238" s="51">
        <f t="shared" si="939"/>
        <v>0</v>
      </c>
      <c r="Z238" s="51">
        <f t="shared" si="939"/>
        <v>0</v>
      </c>
      <c r="AA238" s="51">
        <f t="shared" si="939"/>
        <v>0</v>
      </c>
      <c r="AB238" s="51">
        <f t="shared" si="939"/>
        <v>0</v>
      </c>
      <c r="AC238" s="51">
        <f t="shared" si="939"/>
        <v>0</v>
      </c>
      <c r="AD238" s="51">
        <f t="shared" si="939"/>
        <v>0</v>
      </c>
      <c r="AE238" s="51">
        <f t="shared" si="939"/>
        <v>0</v>
      </c>
      <c r="AF238" s="51">
        <f t="shared" si="939"/>
        <v>0</v>
      </c>
      <c r="AG238" s="51">
        <f t="shared" si="939"/>
        <v>0</v>
      </c>
      <c r="AH238" s="51">
        <f t="shared" si="939"/>
        <v>0</v>
      </c>
      <c r="AI238" s="51">
        <f t="shared" si="939"/>
        <v>0</v>
      </c>
      <c r="AJ238" s="58">
        <f t="shared" si="939"/>
        <v>0</v>
      </c>
      <c r="AK238" s="58">
        <f t="shared" si="939"/>
        <v>0</v>
      </c>
      <c r="AL238" s="58">
        <f t="shared" si="939"/>
        <v>0</v>
      </c>
      <c r="AM238" s="58">
        <f t="shared" si="939"/>
        <v>0</v>
      </c>
      <c r="AN238" s="58">
        <f t="shared" si="939"/>
        <v>0</v>
      </c>
      <c r="AO238" s="58">
        <f t="shared" si="939"/>
        <v>0</v>
      </c>
      <c r="AP238" s="58">
        <f t="shared" si="939"/>
        <v>0</v>
      </c>
      <c r="AQ238" s="58">
        <f t="shared" si="939"/>
        <v>0</v>
      </c>
      <c r="AR238" s="58">
        <f t="shared" si="939"/>
        <v>0</v>
      </c>
      <c r="AS238" s="58">
        <f t="shared" si="939"/>
        <v>0</v>
      </c>
      <c r="AT238" s="58">
        <f t="shared" si="939"/>
        <v>0</v>
      </c>
      <c r="AU238" s="58">
        <f t="shared" si="939"/>
        <v>0</v>
      </c>
      <c r="AV238" s="51">
        <f t="shared" si="939"/>
        <v>12720802</v>
      </c>
      <c r="AW238" s="51">
        <f t="shared" si="939"/>
        <v>9031751</v>
      </c>
      <c r="AX238" s="51">
        <f t="shared" si="939"/>
        <v>290240</v>
      </c>
      <c r="AY238" s="51">
        <f t="shared" si="939"/>
        <v>3150833</v>
      </c>
      <c r="AZ238" s="51">
        <f t="shared" si="939"/>
        <v>180635</v>
      </c>
      <c r="BA238" s="51">
        <f t="shared" si="939"/>
        <v>67343</v>
      </c>
      <c r="BB238" s="58">
        <f t="shared" si="939"/>
        <v>17.64</v>
      </c>
      <c r="BC238" s="58">
        <f t="shared" si="939"/>
        <v>10.780000000000001</v>
      </c>
      <c r="BD238" s="58">
        <f t="shared" si="939"/>
        <v>6.86</v>
      </c>
      <c r="BE238" s="43">
        <f>AV238-H238</f>
        <v>0</v>
      </c>
    </row>
    <row r="239" spans="1:57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9">
        <v>22044720</v>
      </c>
      <c r="I239" s="9">
        <v>15999305</v>
      </c>
      <c r="J239" s="9">
        <v>150080</v>
      </c>
      <c r="K239" s="9">
        <v>5458492</v>
      </c>
      <c r="L239" s="9">
        <v>319987</v>
      </c>
      <c r="M239" s="9">
        <v>116856</v>
      </c>
      <c r="N239" s="47">
        <v>31.340000000000003</v>
      </c>
      <c r="O239" s="47">
        <v>19.990000000000002</v>
      </c>
      <c r="P239" s="47">
        <v>11.35</v>
      </c>
      <c r="Q239" s="9">
        <f t="shared" ref="Q239:Q241" si="940">Z239*-1</f>
        <v>0</v>
      </c>
      <c r="R239" s="64"/>
      <c r="S239" s="64"/>
      <c r="T239" s="64"/>
      <c r="U239" s="64"/>
      <c r="V239" s="64"/>
      <c r="W239" s="64"/>
      <c r="X239" s="9">
        <f t="shared" ref="X239:X241" si="941">SUM(Q239:W239)</f>
        <v>0</v>
      </c>
      <c r="Y239" s="9"/>
      <c r="Z239" s="9">
        <f>OON!DR239+OON!DS239</f>
        <v>0</v>
      </c>
      <c r="AA239" s="9"/>
      <c r="AB239" s="9">
        <f t="shared" ref="AB239:AB241" si="942">SUM(Y239:AA239)</f>
        <v>0</v>
      </c>
      <c r="AC239" s="9">
        <f t="shared" ref="AC239:AC241" si="943">X239+AB239</f>
        <v>0</v>
      </c>
      <c r="AD239" s="9">
        <f t="shared" ref="AD239:AD241" si="944">ROUND((X239+Y239+Z239)*33.8%,0)</f>
        <v>0</v>
      </c>
      <c r="AE239" s="9">
        <f t="shared" ref="AE239:AE241" si="945">ROUND(X239*2%,0)</f>
        <v>0</v>
      </c>
      <c r="AF239" s="64"/>
      <c r="AG239" s="64"/>
      <c r="AH239" s="64">
        <v>210000</v>
      </c>
      <c r="AI239" s="9">
        <f t="shared" ref="AI239:AI241" si="946">AF239+AG239+AH239</f>
        <v>210000</v>
      </c>
      <c r="AJ239" s="47">
        <f>OON!DV239</f>
        <v>0</v>
      </c>
      <c r="AK239" s="47">
        <f>OON!DW239</f>
        <v>0</v>
      </c>
      <c r="AL239" s="47"/>
      <c r="AM239" s="47"/>
      <c r="AN239" s="47"/>
      <c r="AO239" s="47"/>
      <c r="AP239" s="47"/>
      <c r="AQ239" s="47"/>
      <c r="AR239" s="47"/>
      <c r="AS239" s="47">
        <f t="shared" ref="AS239:AS241" si="947">AJ239+AL239+AM239+AP239+AR239+AN239</f>
        <v>0</v>
      </c>
      <c r="AT239" s="47">
        <f t="shared" ref="AT239:AT241" si="948">AK239+AQ239+AO239</f>
        <v>0</v>
      </c>
      <c r="AU239" s="47">
        <f t="shared" ref="AU239:AU241" si="949">AS239+AT239</f>
        <v>0</v>
      </c>
      <c r="AV239" s="9">
        <f t="shared" ref="AV239:AV241" si="950">AW239+AX239+AY239+AZ239+BA239</f>
        <v>22254720</v>
      </c>
      <c r="AW239" s="9">
        <f t="shared" ref="AW239:AW241" si="951">I239+X239</f>
        <v>15999305</v>
      </c>
      <c r="AX239" s="9">
        <f t="shared" ref="AX239:AX241" si="952">J239+AB239</f>
        <v>150080</v>
      </c>
      <c r="AY239" s="9">
        <f t="shared" ref="AY239:AY241" si="953">K239+AD239</f>
        <v>5458492</v>
      </c>
      <c r="AZ239" s="9">
        <f t="shared" ref="AZ239:AZ241" si="954">L239+AE239</f>
        <v>319987</v>
      </c>
      <c r="BA239" s="9">
        <f t="shared" ref="BA239:BA241" si="955">M239+AI239</f>
        <v>326856</v>
      </c>
      <c r="BB239" s="47">
        <f t="shared" ref="BB239:BB241" si="956">BC239+BD239</f>
        <v>31.340000000000003</v>
      </c>
      <c r="BC239" s="47">
        <f t="shared" ref="BC239:BC241" si="957">O239+AS239</f>
        <v>19.990000000000002</v>
      </c>
      <c r="BD239" s="47">
        <f t="shared" ref="BD239:BD241" si="958">P239+AT239</f>
        <v>11.35</v>
      </c>
    </row>
    <row r="240" spans="1:57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47">
        <v>0</v>
      </c>
      <c r="O240" s="47">
        <v>0</v>
      </c>
      <c r="P240" s="47">
        <v>0</v>
      </c>
      <c r="Q240" s="9">
        <f t="shared" si="940"/>
        <v>0</v>
      </c>
      <c r="R240" s="50"/>
      <c r="S240" s="50"/>
      <c r="T240" s="50"/>
      <c r="U240" s="64"/>
      <c r="V240" s="50"/>
      <c r="W240" s="50"/>
      <c r="X240" s="9">
        <f t="shared" si="941"/>
        <v>0</v>
      </c>
      <c r="Y240" s="9"/>
      <c r="Z240" s="9">
        <f>OON!DR240+OON!DS240</f>
        <v>0</v>
      </c>
      <c r="AA240" s="9"/>
      <c r="AB240" s="9">
        <f t="shared" si="942"/>
        <v>0</v>
      </c>
      <c r="AC240" s="9">
        <f t="shared" si="943"/>
        <v>0</v>
      </c>
      <c r="AD240" s="9">
        <f t="shared" si="944"/>
        <v>0</v>
      </c>
      <c r="AE240" s="9">
        <f t="shared" si="945"/>
        <v>0</v>
      </c>
      <c r="AF240" s="50"/>
      <c r="AG240" s="50"/>
      <c r="AH240" s="50"/>
      <c r="AI240" s="9">
        <f t="shared" si="946"/>
        <v>0</v>
      </c>
      <c r="AJ240" s="47">
        <f>OON!DV240</f>
        <v>0</v>
      </c>
      <c r="AK240" s="47">
        <f>OON!DW240</f>
        <v>0</v>
      </c>
      <c r="AL240" s="47"/>
      <c r="AM240" s="47"/>
      <c r="AN240" s="47"/>
      <c r="AO240" s="47"/>
      <c r="AP240" s="47"/>
      <c r="AQ240" s="47"/>
      <c r="AR240" s="47"/>
      <c r="AS240" s="47">
        <f t="shared" si="947"/>
        <v>0</v>
      </c>
      <c r="AT240" s="47">
        <f t="shared" si="948"/>
        <v>0</v>
      </c>
      <c r="AU240" s="47">
        <f t="shared" si="949"/>
        <v>0</v>
      </c>
      <c r="AV240" s="9">
        <f t="shared" si="950"/>
        <v>0</v>
      </c>
      <c r="AW240" s="9">
        <f t="shared" si="951"/>
        <v>0</v>
      </c>
      <c r="AX240" s="9">
        <f t="shared" si="952"/>
        <v>0</v>
      </c>
      <c r="AY240" s="9">
        <f t="shared" si="953"/>
        <v>0</v>
      </c>
      <c r="AZ240" s="9">
        <f t="shared" si="954"/>
        <v>0</v>
      </c>
      <c r="BA240" s="9">
        <f t="shared" si="955"/>
        <v>0</v>
      </c>
      <c r="BB240" s="47">
        <f t="shared" si="956"/>
        <v>0</v>
      </c>
      <c r="BC240" s="47">
        <f t="shared" si="957"/>
        <v>0</v>
      </c>
      <c r="BD240" s="47">
        <f t="shared" si="958"/>
        <v>0</v>
      </c>
    </row>
    <row r="241" spans="1:57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9">
        <v>1017152</v>
      </c>
      <c r="I241" s="9">
        <v>745196</v>
      </c>
      <c r="J241" s="9">
        <v>0</v>
      </c>
      <c r="K241" s="9">
        <v>251876</v>
      </c>
      <c r="L241" s="9">
        <v>14904</v>
      </c>
      <c r="M241" s="9">
        <v>5176</v>
      </c>
      <c r="N241" s="47">
        <v>2.35</v>
      </c>
      <c r="O241" s="47">
        <v>0</v>
      </c>
      <c r="P241" s="47">
        <v>2.35</v>
      </c>
      <c r="Q241" s="9">
        <f t="shared" si="940"/>
        <v>0</v>
      </c>
      <c r="R241" s="50"/>
      <c r="S241" s="50"/>
      <c r="T241" s="50"/>
      <c r="U241" s="50"/>
      <c r="V241" s="50"/>
      <c r="W241" s="50"/>
      <c r="X241" s="9">
        <f t="shared" si="941"/>
        <v>0</v>
      </c>
      <c r="Y241" s="9"/>
      <c r="Z241" s="9">
        <f>OON!DR241+OON!DS241</f>
        <v>0</v>
      </c>
      <c r="AA241" s="9"/>
      <c r="AB241" s="9">
        <f t="shared" si="942"/>
        <v>0</v>
      </c>
      <c r="AC241" s="9">
        <f t="shared" si="943"/>
        <v>0</v>
      </c>
      <c r="AD241" s="9">
        <f t="shared" si="944"/>
        <v>0</v>
      </c>
      <c r="AE241" s="9">
        <f t="shared" si="945"/>
        <v>0</v>
      </c>
      <c r="AF241" s="50"/>
      <c r="AG241" s="50"/>
      <c r="AH241" s="50"/>
      <c r="AI241" s="9">
        <f t="shared" si="946"/>
        <v>0</v>
      </c>
      <c r="AJ241" s="47">
        <f>OON!DV241</f>
        <v>0</v>
      </c>
      <c r="AK241" s="47">
        <f>OON!DW241</f>
        <v>0</v>
      </c>
      <c r="AL241" s="47"/>
      <c r="AM241" s="47"/>
      <c r="AN241" s="47"/>
      <c r="AO241" s="47"/>
      <c r="AP241" s="47"/>
      <c r="AQ241" s="47"/>
      <c r="AR241" s="47"/>
      <c r="AS241" s="47">
        <f t="shared" si="947"/>
        <v>0</v>
      </c>
      <c r="AT241" s="47">
        <f t="shared" si="948"/>
        <v>0</v>
      </c>
      <c r="AU241" s="47">
        <f t="shared" si="949"/>
        <v>0</v>
      </c>
      <c r="AV241" s="9">
        <f t="shared" si="950"/>
        <v>1017152</v>
      </c>
      <c r="AW241" s="9">
        <f t="shared" si="951"/>
        <v>745196</v>
      </c>
      <c r="AX241" s="9">
        <f t="shared" si="952"/>
        <v>0</v>
      </c>
      <c r="AY241" s="9">
        <f t="shared" si="953"/>
        <v>251876</v>
      </c>
      <c r="AZ241" s="9">
        <f t="shared" si="954"/>
        <v>14904</v>
      </c>
      <c r="BA241" s="9">
        <f t="shared" si="955"/>
        <v>5176</v>
      </c>
      <c r="BB241" s="47">
        <f t="shared" si="956"/>
        <v>2.35</v>
      </c>
      <c r="BC241" s="47">
        <f t="shared" si="957"/>
        <v>0</v>
      </c>
      <c r="BD241" s="47">
        <f t="shared" si="958"/>
        <v>2.35</v>
      </c>
    </row>
    <row r="242" spans="1:57" x14ac:dyDescent="0.25">
      <c r="A242" s="30"/>
      <c r="B242" s="31"/>
      <c r="C242" s="32"/>
      <c r="D242" s="33" t="s">
        <v>193</v>
      </c>
      <c r="E242" s="31"/>
      <c r="F242" s="31"/>
      <c r="G242" s="32"/>
      <c r="H242" s="51">
        <v>23061872</v>
      </c>
      <c r="I242" s="51">
        <v>16744501</v>
      </c>
      <c r="J242" s="51">
        <v>150080</v>
      </c>
      <c r="K242" s="51">
        <v>5710368</v>
      </c>
      <c r="L242" s="51">
        <v>334891</v>
      </c>
      <c r="M242" s="51">
        <v>122032</v>
      </c>
      <c r="N242" s="58">
        <v>33.690000000000005</v>
      </c>
      <c r="O242" s="58">
        <v>19.990000000000002</v>
      </c>
      <c r="P242" s="58">
        <v>13.7</v>
      </c>
      <c r="Q242" s="51">
        <f t="shared" ref="Q242:BD242" si="959">SUM(Q239:Q241)</f>
        <v>0</v>
      </c>
      <c r="R242" s="51">
        <f t="shared" si="959"/>
        <v>0</v>
      </c>
      <c r="S242" s="51">
        <f t="shared" si="959"/>
        <v>0</v>
      </c>
      <c r="T242" s="51">
        <f t="shared" si="959"/>
        <v>0</v>
      </c>
      <c r="U242" s="51">
        <f t="shared" si="959"/>
        <v>0</v>
      </c>
      <c r="V242" s="51">
        <f t="shared" si="959"/>
        <v>0</v>
      </c>
      <c r="W242" s="51">
        <f t="shared" si="959"/>
        <v>0</v>
      </c>
      <c r="X242" s="51">
        <f t="shared" si="959"/>
        <v>0</v>
      </c>
      <c r="Y242" s="51">
        <f t="shared" si="959"/>
        <v>0</v>
      </c>
      <c r="Z242" s="51">
        <f t="shared" si="959"/>
        <v>0</v>
      </c>
      <c r="AA242" s="51">
        <f t="shared" si="959"/>
        <v>0</v>
      </c>
      <c r="AB242" s="51">
        <f t="shared" si="959"/>
        <v>0</v>
      </c>
      <c r="AC242" s="51">
        <f t="shared" si="959"/>
        <v>0</v>
      </c>
      <c r="AD242" s="51">
        <f t="shared" si="959"/>
        <v>0</v>
      </c>
      <c r="AE242" s="51">
        <f t="shared" si="959"/>
        <v>0</v>
      </c>
      <c r="AF242" s="51">
        <f t="shared" si="959"/>
        <v>0</v>
      </c>
      <c r="AG242" s="51">
        <f t="shared" si="959"/>
        <v>0</v>
      </c>
      <c r="AH242" s="51">
        <f t="shared" si="959"/>
        <v>210000</v>
      </c>
      <c r="AI242" s="51">
        <f t="shared" si="959"/>
        <v>210000</v>
      </c>
      <c r="AJ242" s="58">
        <f t="shared" si="959"/>
        <v>0</v>
      </c>
      <c r="AK242" s="58">
        <f t="shared" si="959"/>
        <v>0</v>
      </c>
      <c r="AL242" s="58">
        <f t="shared" si="959"/>
        <v>0</v>
      </c>
      <c r="AM242" s="58">
        <f t="shared" si="959"/>
        <v>0</v>
      </c>
      <c r="AN242" s="58">
        <f t="shared" si="959"/>
        <v>0</v>
      </c>
      <c r="AO242" s="58">
        <f t="shared" si="959"/>
        <v>0</v>
      </c>
      <c r="AP242" s="58">
        <f t="shared" si="959"/>
        <v>0</v>
      </c>
      <c r="AQ242" s="58">
        <f t="shared" si="959"/>
        <v>0</v>
      </c>
      <c r="AR242" s="58">
        <f t="shared" si="959"/>
        <v>0</v>
      </c>
      <c r="AS242" s="58">
        <f t="shared" si="959"/>
        <v>0</v>
      </c>
      <c r="AT242" s="58">
        <f t="shared" si="959"/>
        <v>0</v>
      </c>
      <c r="AU242" s="58">
        <f t="shared" si="959"/>
        <v>0</v>
      </c>
      <c r="AV242" s="51">
        <f t="shared" si="959"/>
        <v>23271872</v>
      </c>
      <c r="AW242" s="51">
        <f t="shared" si="959"/>
        <v>16744501</v>
      </c>
      <c r="AX242" s="51">
        <f t="shared" si="959"/>
        <v>150080</v>
      </c>
      <c r="AY242" s="51">
        <f t="shared" si="959"/>
        <v>5710368</v>
      </c>
      <c r="AZ242" s="51">
        <f t="shared" si="959"/>
        <v>334891</v>
      </c>
      <c r="BA242" s="51">
        <f t="shared" si="959"/>
        <v>332032</v>
      </c>
      <c r="BB242" s="58">
        <f t="shared" si="959"/>
        <v>33.690000000000005</v>
      </c>
      <c r="BC242" s="58">
        <f t="shared" si="959"/>
        <v>19.990000000000002</v>
      </c>
      <c r="BD242" s="58">
        <f t="shared" si="959"/>
        <v>13.7</v>
      </c>
      <c r="BE242" s="43">
        <f>AV242-H242</f>
        <v>210000</v>
      </c>
    </row>
    <row r="243" spans="1:57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9">
        <v>21982056</v>
      </c>
      <c r="I243" s="9">
        <v>16077384</v>
      </c>
      <c r="J243" s="9">
        <v>24000</v>
      </c>
      <c r="K243" s="9">
        <v>5442268</v>
      </c>
      <c r="L243" s="9">
        <v>321548</v>
      </c>
      <c r="M243" s="9">
        <v>116856</v>
      </c>
      <c r="N243" s="47">
        <v>31.06</v>
      </c>
      <c r="O243" s="47">
        <v>19.489999999999998</v>
      </c>
      <c r="P243" s="47">
        <v>11.57</v>
      </c>
      <c r="Q243" s="9">
        <f t="shared" ref="Q243:Q245" si="960">Z243*-1</f>
        <v>0</v>
      </c>
      <c r="R243" s="64"/>
      <c r="S243" s="64"/>
      <c r="T243" s="64"/>
      <c r="U243" s="64">
        <v>-125184</v>
      </c>
      <c r="V243" s="64"/>
      <c r="W243" s="64"/>
      <c r="X243" s="9">
        <f t="shared" ref="X243:X245" si="961">SUM(Q243:W243)</f>
        <v>-125184</v>
      </c>
      <c r="Y243" s="9"/>
      <c r="Z243" s="9">
        <f>OON!DR243+OON!DS243</f>
        <v>0</v>
      </c>
      <c r="AA243" s="9"/>
      <c r="AB243" s="9">
        <f t="shared" ref="AB243:AB245" si="962">SUM(Y243:AA243)</f>
        <v>0</v>
      </c>
      <c r="AC243" s="9">
        <f t="shared" ref="AC243:AC245" si="963">X243+AB243</f>
        <v>-125184</v>
      </c>
      <c r="AD243" s="9">
        <f t="shared" ref="AD243:AD245" si="964">ROUND((X243+Y243+Z243)*33.8%,0)</f>
        <v>-42312</v>
      </c>
      <c r="AE243" s="9">
        <f t="shared" ref="AE243:AE245" si="965">ROUND(X243*2%,0)</f>
        <v>-2504</v>
      </c>
      <c r="AF243" s="64"/>
      <c r="AG243" s="64"/>
      <c r="AH243" s="64">
        <v>170000</v>
      </c>
      <c r="AI243" s="9">
        <f t="shared" ref="AI243:AI245" si="966">AF243+AG243+AH243</f>
        <v>170000</v>
      </c>
      <c r="AJ243" s="47">
        <f>OON!DV243</f>
        <v>0</v>
      </c>
      <c r="AK243" s="47">
        <f>OON!DW243</f>
        <v>0</v>
      </c>
      <c r="AL243" s="47"/>
      <c r="AM243" s="47"/>
      <c r="AN243" s="47"/>
      <c r="AO243" s="47"/>
      <c r="AP243" s="47"/>
      <c r="AQ243" s="47"/>
      <c r="AR243" s="47"/>
      <c r="AS243" s="47">
        <f t="shared" ref="AS243:AS245" si="967">AJ243+AL243+AM243+AP243+AR243+AN243</f>
        <v>0</v>
      </c>
      <c r="AT243" s="47">
        <f t="shared" ref="AT243:AT245" si="968">AK243+AQ243+AO243</f>
        <v>0</v>
      </c>
      <c r="AU243" s="47">
        <f t="shared" ref="AU243:AU245" si="969">AS243+AT243</f>
        <v>0</v>
      </c>
      <c r="AV243" s="9">
        <f t="shared" ref="AV243:AV245" si="970">AW243+AX243+AY243+AZ243+BA243</f>
        <v>21982056</v>
      </c>
      <c r="AW243" s="9">
        <f t="shared" ref="AW243:AW245" si="971">I243+X243</f>
        <v>15952200</v>
      </c>
      <c r="AX243" s="9">
        <f t="shared" ref="AX243:AX245" si="972">J243+AB243</f>
        <v>24000</v>
      </c>
      <c r="AY243" s="9">
        <f t="shared" ref="AY243:AY245" si="973">K243+AD243</f>
        <v>5399956</v>
      </c>
      <c r="AZ243" s="9">
        <f t="shared" ref="AZ243:AZ245" si="974">L243+AE243</f>
        <v>319044</v>
      </c>
      <c r="BA243" s="9">
        <f t="shared" ref="BA243:BA245" si="975">M243+AI243</f>
        <v>286856</v>
      </c>
      <c r="BB243" s="47">
        <f t="shared" ref="BB243:BB245" si="976">BC243+BD243</f>
        <v>31.06</v>
      </c>
      <c r="BC243" s="47">
        <f t="shared" ref="BC243:BC245" si="977">O243+AS243</f>
        <v>19.489999999999998</v>
      </c>
      <c r="BD243" s="47">
        <f t="shared" ref="BD243:BD245" si="978">P243+AT243</f>
        <v>11.57</v>
      </c>
    </row>
    <row r="244" spans="1:57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47">
        <v>0</v>
      </c>
      <c r="O244" s="47">
        <v>0</v>
      </c>
      <c r="P244" s="47">
        <v>0</v>
      </c>
      <c r="Q244" s="9">
        <f t="shared" si="960"/>
        <v>0</v>
      </c>
      <c r="R244" s="50"/>
      <c r="S244" s="50"/>
      <c r="T244" s="50"/>
      <c r="U244" s="50"/>
      <c r="V244" s="50"/>
      <c r="W244" s="50"/>
      <c r="X244" s="9">
        <f t="shared" si="961"/>
        <v>0</v>
      </c>
      <c r="Y244" s="9"/>
      <c r="Z244" s="9">
        <f>OON!DR244+OON!DS244</f>
        <v>0</v>
      </c>
      <c r="AA244" s="9"/>
      <c r="AB244" s="9">
        <f t="shared" si="962"/>
        <v>0</v>
      </c>
      <c r="AC244" s="9">
        <f t="shared" si="963"/>
        <v>0</v>
      </c>
      <c r="AD244" s="9">
        <f t="shared" si="964"/>
        <v>0</v>
      </c>
      <c r="AE244" s="9">
        <f t="shared" si="965"/>
        <v>0</v>
      </c>
      <c r="AF244" s="50"/>
      <c r="AG244" s="50"/>
      <c r="AH244" s="50"/>
      <c r="AI244" s="9">
        <f t="shared" si="966"/>
        <v>0</v>
      </c>
      <c r="AJ244" s="47">
        <f>OON!DV244</f>
        <v>0</v>
      </c>
      <c r="AK244" s="47">
        <f>OON!DW244</f>
        <v>0</v>
      </c>
      <c r="AL244" s="47"/>
      <c r="AM244" s="47"/>
      <c r="AN244" s="47"/>
      <c r="AO244" s="47"/>
      <c r="AP244" s="47"/>
      <c r="AQ244" s="47"/>
      <c r="AR244" s="47"/>
      <c r="AS244" s="47">
        <f t="shared" si="967"/>
        <v>0</v>
      </c>
      <c r="AT244" s="47">
        <f t="shared" si="968"/>
        <v>0</v>
      </c>
      <c r="AU244" s="47">
        <f t="shared" si="969"/>
        <v>0</v>
      </c>
      <c r="AV244" s="9">
        <f t="shared" si="970"/>
        <v>0</v>
      </c>
      <c r="AW244" s="9">
        <f t="shared" si="971"/>
        <v>0</v>
      </c>
      <c r="AX244" s="9">
        <f t="shared" si="972"/>
        <v>0</v>
      </c>
      <c r="AY244" s="9">
        <f t="shared" si="973"/>
        <v>0</v>
      </c>
      <c r="AZ244" s="9">
        <f t="shared" si="974"/>
        <v>0</v>
      </c>
      <c r="BA244" s="9">
        <f t="shared" si="975"/>
        <v>0</v>
      </c>
      <c r="BB244" s="47">
        <f t="shared" si="976"/>
        <v>0</v>
      </c>
      <c r="BC244" s="47">
        <f t="shared" si="977"/>
        <v>0</v>
      </c>
      <c r="BD244" s="47">
        <f t="shared" si="978"/>
        <v>0</v>
      </c>
    </row>
    <row r="245" spans="1:57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9">
        <v>488151</v>
      </c>
      <c r="I245" s="9">
        <v>357773</v>
      </c>
      <c r="J245" s="9">
        <v>0</v>
      </c>
      <c r="K245" s="9">
        <v>120927</v>
      </c>
      <c r="L245" s="9">
        <v>7155</v>
      </c>
      <c r="M245" s="9">
        <v>2296</v>
      </c>
      <c r="N245" s="47">
        <v>1.1299999999999999</v>
      </c>
      <c r="O245" s="47">
        <v>0</v>
      </c>
      <c r="P245" s="47">
        <v>1.1299999999999999</v>
      </c>
      <c r="Q245" s="9">
        <f t="shared" si="960"/>
        <v>0</v>
      </c>
      <c r="R245" s="50"/>
      <c r="S245" s="50"/>
      <c r="T245" s="50"/>
      <c r="U245" s="50"/>
      <c r="V245" s="50"/>
      <c r="W245" s="50"/>
      <c r="X245" s="9">
        <f t="shared" si="961"/>
        <v>0</v>
      </c>
      <c r="Y245" s="9"/>
      <c r="Z245" s="9">
        <f>OON!DR245+OON!DS245</f>
        <v>0</v>
      </c>
      <c r="AA245" s="9"/>
      <c r="AB245" s="9">
        <f t="shared" si="962"/>
        <v>0</v>
      </c>
      <c r="AC245" s="9">
        <f t="shared" si="963"/>
        <v>0</v>
      </c>
      <c r="AD245" s="9">
        <f t="shared" si="964"/>
        <v>0</v>
      </c>
      <c r="AE245" s="9">
        <f t="shared" si="965"/>
        <v>0</v>
      </c>
      <c r="AF245" s="50"/>
      <c r="AG245" s="50"/>
      <c r="AH245" s="50"/>
      <c r="AI245" s="9">
        <f t="shared" si="966"/>
        <v>0</v>
      </c>
      <c r="AJ245" s="47">
        <f>OON!DV245</f>
        <v>0</v>
      </c>
      <c r="AK245" s="47">
        <f>OON!DW245</f>
        <v>0</v>
      </c>
      <c r="AL245" s="47"/>
      <c r="AM245" s="47"/>
      <c r="AN245" s="47"/>
      <c r="AO245" s="47"/>
      <c r="AP245" s="47"/>
      <c r="AQ245" s="47"/>
      <c r="AR245" s="47"/>
      <c r="AS245" s="47">
        <f t="shared" si="967"/>
        <v>0</v>
      </c>
      <c r="AT245" s="47">
        <f t="shared" si="968"/>
        <v>0</v>
      </c>
      <c r="AU245" s="47">
        <f t="shared" si="969"/>
        <v>0</v>
      </c>
      <c r="AV245" s="9">
        <f t="shared" si="970"/>
        <v>488151</v>
      </c>
      <c r="AW245" s="9">
        <f t="shared" si="971"/>
        <v>357773</v>
      </c>
      <c r="AX245" s="9">
        <f t="shared" si="972"/>
        <v>0</v>
      </c>
      <c r="AY245" s="9">
        <f t="shared" si="973"/>
        <v>120927</v>
      </c>
      <c r="AZ245" s="9">
        <f t="shared" si="974"/>
        <v>7155</v>
      </c>
      <c r="BA245" s="9">
        <f t="shared" si="975"/>
        <v>2296</v>
      </c>
      <c r="BB245" s="47">
        <f t="shared" si="976"/>
        <v>1.1299999999999999</v>
      </c>
      <c r="BC245" s="47">
        <f t="shared" si="977"/>
        <v>0</v>
      </c>
      <c r="BD245" s="47">
        <f t="shared" si="978"/>
        <v>1.1299999999999999</v>
      </c>
    </row>
    <row r="246" spans="1:57" x14ac:dyDescent="0.25">
      <c r="A246" s="30"/>
      <c r="B246" s="31"/>
      <c r="C246" s="32"/>
      <c r="D246" s="33" t="s">
        <v>194</v>
      </c>
      <c r="E246" s="31"/>
      <c r="F246" s="31"/>
      <c r="G246" s="32"/>
      <c r="H246" s="51">
        <v>22470207</v>
      </c>
      <c r="I246" s="51">
        <v>16435157</v>
      </c>
      <c r="J246" s="51">
        <v>24000</v>
      </c>
      <c r="K246" s="51">
        <v>5563195</v>
      </c>
      <c r="L246" s="51">
        <v>328703</v>
      </c>
      <c r="M246" s="51">
        <v>119152</v>
      </c>
      <c r="N246" s="58">
        <v>32.19</v>
      </c>
      <c r="O246" s="58">
        <v>19.489999999999998</v>
      </c>
      <c r="P246" s="58">
        <v>12.7</v>
      </c>
      <c r="Q246" s="51">
        <f t="shared" ref="Q246:BD246" si="979">SUM(Q243:Q245)</f>
        <v>0</v>
      </c>
      <c r="R246" s="51">
        <f t="shared" si="979"/>
        <v>0</v>
      </c>
      <c r="S246" s="51">
        <f t="shared" si="979"/>
        <v>0</v>
      </c>
      <c r="T246" s="51">
        <f t="shared" si="979"/>
        <v>0</v>
      </c>
      <c r="U246" s="51">
        <f t="shared" si="979"/>
        <v>-125184</v>
      </c>
      <c r="V246" s="51">
        <f t="shared" si="979"/>
        <v>0</v>
      </c>
      <c r="W246" s="51">
        <f t="shared" si="979"/>
        <v>0</v>
      </c>
      <c r="X246" s="51">
        <f t="shared" si="979"/>
        <v>-125184</v>
      </c>
      <c r="Y246" s="51">
        <f t="shared" si="979"/>
        <v>0</v>
      </c>
      <c r="Z246" s="51">
        <f t="shared" si="979"/>
        <v>0</v>
      </c>
      <c r="AA246" s="51">
        <f t="shared" si="979"/>
        <v>0</v>
      </c>
      <c r="AB246" s="51">
        <f t="shared" si="979"/>
        <v>0</v>
      </c>
      <c r="AC246" s="51">
        <f t="shared" si="979"/>
        <v>-125184</v>
      </c>
      <c r="AD246" s="51">
        <f t="shared" si="979"/>
        <v>-42312</v>
      </c>
      <c r="AE246" s="51">
        <f t="shared" si="979"/>
        <v>-2504</v>
      </c>
      <c r="AF246" s="51">
        <f t="shared" si="979"/>
        <v>0</v>
      </c>
      <c r="AG246" s="51">
        <f t="shared" si="979"/>
        <v>0</v>
      </c>
      <c r="AH246" s="51">
        <f t="shared" si="979"/>
        <v>170000</v>
      </c>
      <c r="AI246" s="51">
        <f t="shared" si="979"/>
        <v>170000</v>
      </c>
      <c r="AJ246" s="58">
        <f t="shared" si="979"/>
        <v>0</v>
      </c>
      <c r="AK246" s="58">
        <f t="shared" si="979"/>
        <v>0</v>
      </c>
      <c r="AL246" s="58">
        <f t="shared" si="979"/>
        <v>0</v>
      </c>
      <c r="AM246" s="58">
        <f t="shared" si="979"/>
        <v>0</v>
      </c>
      <c r="AN246" s="58">
        <f t="shared" si="979"/>
        <v>0</v>
      </c>
      <c r="AO246" s="58">
        <f t="shared" si="979"/>
        <v>0</v>
      </c>
      <c r="AP246" s="58">
        <f t="shared" si="979"/>
        <v>0</v>
      </c>
      <c r="AQ246" s="58">
        <f t="shared" si="979"/>
        <v>0</v>
      </c>
      <c r="AR246" s="58">
        <f t="shared" si="979"/>
        <v>0</v>
      </c>
      <c r="AS246" s="58">
        <f t="shared" si="979"/>
        <v>0</v>
      </c>
      <c r="AT246" s="58">
        <f t="shared" si="979"/>
        <v>0</v>
      </c>
      <c r="AU246" s="58">
        <f t="shared" si="979"/>
        <v>0</v>
      </c>
      <c r="AV246" s="51">
        <f t="shared" si="979"/>
        <v>22470207</v>
      </c>
      <c r="AW246" s="51">
        <f t="shared" si="979"/>
        <v>16309973</v>
      </c>
      <c r="AX246" s="51">
        <f t="shared" si="979"/>
        <v>24000</v>
      </c>
      <c r="AY246" s="51">
        <f t="shared" si="979"/>
        <v>5520883</v>
      </c>
      <c r="AZ246" s="51">
        <f t="shared" si="979"/>
        <v>326199</v>
      </c>
      <c r="BA246" s="51">
        <f t="shared" si="979"/>
        <v>289152</v>
      </c>
      <c r="BB246" s="58">
        <f t="shared" si="979"/>
        <v>32.19</v>
      </c>
      <c r="BC246" s="58">
        <f t="shared" si="979"/>
        <v>19.489999999999998</v>
      </c>
      <c r="BD246" s="58">
        <f t="shared" si="979"/>
        <v>12.7</v>
      </c>
      <c r="BE246" s="43">
        <f>AV246-H246</f>
        <v>0</v>
      </c>
    </row>
    <row r="247" spans="1:57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9">
        <v>18996110</v>
      </c>
      <c r="I247" s="9">
        <v>13500091</v>
      </c>
      <c r="J247" s="9">
        <v>420000</v>
      </c>
      <c r="K247" s="9">
        <v>4704991</v>
      </c>
      <c r="L247" s="9">
        <v>270002</v>
      </c>
      <c r="M247" s="9">
        <v>101026</v>
      </c>
      <c r="N247" s="47">
        <v>25.919999999999998</v>
      </c>
      <c r="O247" s="47">
        <v>16.509999999999998</v>
      </c>
      <c r="P247" s="47">
        <v>9.41</v>
      </c>
      <c r="Q247" s="9">
        <f t="shared" ref="Q247:Q249" si="980">Z247*-1</f>
        <v>0</v>
      </c>
      <c r="R247" s="64"/>
      <c r="S247" s="64"/>
      <c r="T247" s="64"/>
      <c r="U247" s="64"/>
      <c r="V247" s="64"/>
      <c r="W247" s="64"/>
      <c r="X247" s="9">
        <f t="shared" ref="X247:X249" si="981">SUM(Q247:W247)</f>
        <v>0</v>
      </c>
      <c r="Y247" s="9"/>
      <c r="Z247" s="9">
        <f>OON!DR247+OON!DS247</f>
        <v>0</v>
      </c>
      <c r="AA247" s="9"/>
      <c r="AB247" s="9">
        <f t="shared" ref="AB247:AB249" si="982">SUM(Y247:AA247)</f>
        <v>0</v>
      </c>
      <c r="AC247" s="9">
        <f t="shared" ref="AC247:AC249" si="983">X247+AB247</f>
        <v>0</v>
      </c>
      <c r="AD247" s="9">
        <f t="shared" ref="AD247:AD249" si="984">ROUND((X247+Y247+Z247)*33.8%,0)</f>
        <v>0</v>
      </c>
      <c r="AE247" s="9">
        <f t="shared" ref="AE247:AE249" si="985">ROUND(X247*2%,0)</f>
        <v>0</v>
      </c>
      <c r="AF247" s="64"/>
      <c r="AG247" s="64"/>
      <c r="AH247" s="64"/>
      <c r="AI247" s="9">
        <f t="shared" ref="AI247:AI249" si="986">AF247+AG247+AH247</f>
        <v>0</v>
      </c>
      <c r="AJ247" s="47">
        <f>OON!DV247</f>
        <v>0</v>
      </c>
      <c r="AK247" s="47">
        <f>OON!DW247</f>
        <v>0</v>
      </c>
      <c r="AL247" s="47"/>
      <c r="AM247" s="47"/>
      <c r="AN247" s="47"/>
      <c r="AO247" s="47"/>
      <c r="AP247" s="47"/>
      <c r="AQ247" s="47"/>
      <c r="AR247" s="47"/>
      <c r="AS247" s="47">
        <f t="shared" ref="AS247:AS249" si="987">AJ247+AL247+AM247+AP247+AR247+AN247</f>
        <v>0</v>
      </c>
      <c r="AT247" s="47">
        <f t="shared" ref="AT247:AT249" si="988">AK247+AQ247+AO247</f>
        <v>0</v>
      </c>
      <c r="AU247" s="47">
        <f t="shared" ref="AU247:AU249" si="989">AS247+AT247</f>
        <v>0</v>
      </c>
      <c r="AV247" s="9">
        <f t="shared" ref="AV247:AV249" si="990">AW247+AX247+AY247+AZ247+BA247</f>
        <v>18996110</v>
      </c>
      <c r="AW247" s="9">
        <f t="shared" ref="AW247:AW249" si="991">I247+X247</f>
        <v>13500091</v>
      </c>
      <c r="AX247" s="9">
        <f t="shared" ref="AX247:AX249" si="992">J247+AB247</f>
        <v>420000</v>
      </c>
      <c r="AY247" s="9">
        <f t="shared" ref="AY247:AY249" si="993">K247+AD247</f>
        <v>4704991</v>
      </c>
      <c r="AZ247" s="9">
        <f t="shared" ref="AZ247:AZ249" si="994">L247+AE247</f>
        <v>270002</v>
      </c>
      <c r="BA247" s="9">
        <f t="shared" ref="BA247:BA249" si="995">M247+AI247</f>
        <v>101026</v>
      </c>
      <c r="BB247" s="47">
        <f t="shared" ref="BB247:BB249" si="996">BC247+BD247</f>
        <v>25.919999999999998</v>
      </c>
      <c r="BC247" s="47">
        <f t="shared" ref="BC247:BC249" si="997">O247+AS247</f>
        <v>16.509999999999998</v>
      </c>
      <c r="BD247" s="47">
        <f t="shared" ref="BD247:BD249" si="998">P247+AT247</f>
        <v>9.41</v>
      </c>
    </row>
    <row r="248" spans="1:57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47">
        <v>0</v>
      </c>
      <c r="O248" s="47">
        <v>0</v>
      </c>
      <c r="P248" s="47">
        <v>0</v>
      </c>
      <c r="Q248" s="9">
        <f t="shared" si="980"/>
        <v>0</v>
      </c>
      <c r="R248" s="50"/>
      <c r="S248" s="50"/>
      <c r="T248" s="50"/>
      <c r="U248" s="50"/>
      <c r="V248" s="50"/>
      <c r="W248" s="50"/>
      <c r="X248" s="9">
        <f t="shared" si="981"/>
        <v>0</v>
      </c>
      <c r="Y248" s="9"/>
      <c r="Z248" s="9">
        <f>OON!DR248+OON!DS248</f>
        <v>0</v>
      </c>
      <c r="AA248" s="9"/>
      <c r="AB248" s="9">
        <f t="shared" si="982"/>
        <v>0</v>
      </c>
      <c r="AC248" s="9">
        <f t="shared" si="983"/>
        <v>0</v>
      </c>
      <c r="AD248" s="9">
        <f t="shared" si="984"/>
        <v>0</v>
      </c>
      <c r="AE248" s="9">
        <f t="shared" si="985"/>
        <v>0</v>
      </c>
      <c r="AF248" s="50"/>
      <c r="AG248" s="50"/>
      <c r="AH248" s="50"/>
      <c r="AI248" s="9">
        <f t="shared" si="986"/>
        <v>0</v>
      </c>
      <c r="AJ248" s="47">
        <f>OON!DV248</f>
        <v>0</v>
      </c>
      <c r="AK248" s="47">
        <f>OON!DW248</f>
        <v>0</v>
      </c>
      <c r="AL248" s="47"/>
      <c r="AM248" s="47"/>
      <c r="AN248" s="47"/>
      <c r="AO248" s="47"/>
      <c r="AP248" s="47"/>
      <c r="AQ248" s="47"/>
      <c r="AR248" s="47"/>
      <c r="AS248" s="47">
        <f t="shared" si="987"/>
        <v>0</v>
      </c>
      <c r="AT248" s="47">
        <f t="shared" si="988"/>
        <v>0</v>
      </c>
      <c r="AU248" s="47">
        <f t="shared" si="989"/>
        <v>0</v>
      </c>
      <c r="AV248" s="9">
        <f t="shared" si="990"/>
        <v>0</v>
      </c>
      <c r="AW248" s="9">
        <f t="shared" si="991"/>
        <v>0</v>
      </c>
      <c r="AX248" s="9">
        <f t="shared" si="992"/>
        <v>0</v>
      </c>
      <c r="AY248" s="9">
        <f t="shared" si="993"/>
        <v>0</v>
      </c>
      <c r="AZ248" s="9">
        <f t="shared" si="994"/>
        <v>0</v>
      </c>
      <c r="BA248" s="9">
        <f t="shared" si="995"/>
        <v>0</v>
      </c>
      <c r="BB248" s="47">
        <f t="shared" si="996"/>
        <v>0</v>
      </c>
      <c r="BC248" s="47">
        <f t="shared" si="997"/>
        <v>0</v>
      </c>
      <c r="BD248" s="47">
        <f t="shared" si="998"/>
        <v>0</v>
      </c>
    </row>
    <row r="249" spans="1:57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9">
        <v>760913</v>
      </c>
      <c r="I249" s="9">
        <v>557632</v>
      </c>
      <c r="J249" s="9">
        <v>0</v>
      </c>
      <c r="K249" s="9">
        <v>188480</v>
      </c>
      <c r="L249" s="9">
        <v>11153</v>
      </c>
      <c r="M249" s="9">
        <v>3648</v>
      </c>
      <c r="N249" s="47">
        <v>1.76</v>
      </c>
      <c r="O249" s="47">
        <v>0</v>
      </c>
      <c r="P249" s="47">
        <v>1.76</v>
      </c>
      <c r="Q249" s="9">
        <f t="shared" si="980"/>
        <v>0</v>
      </c>
      <c r="R249" s="50"/>
      <c r="S249" s="50"/>
      <c r="T249" s="50"/>
      <c r="U249" s="50"/>
      <c r="V249" s="50"/>
      <c r="W249" s="50"/>
      <c r="X249" s="9">
        <f t="shared" si="981"/>
        <v>0</v>
      </c>
      <c r="Y249" s="9"/>
      <c r="Z249" s="9">
        <f>OON!DR249+OON!DS249</f>
        <v>0</v>
      </c>
      <c r="AA249" s="9"/>
      <c r="AB249" s="9">
        <f t="shared" si="982"/>
        <v>0</v>
      </c>
      <c r="AC249" s="9">
        <f t="shared" si="983"/>
        <v>0</v>
      </c>
      <c r="AD249" s="9">
        <f t="shared" si="984"/>
        <v>0</v>
      </c>
      <c r="AE249" s="9">
        <f t="shared" si="985"/>
        <v>0</v>
      </c>
      <c r="AF249" s="50"/>
      <c r="AG249" s="50"/>
      <c r="AH249" s="50"/>
      <c r="AI249" s="9">
        <f t="shared" si="986"/>
        <v>0</v>
      </c>
      <c r="AJ249" s="47">
        <f>OON!DV249</f>
        <v>0</v>
      </c>
      <c r="AK249" s="47">
        <f>OON!DW249</f>
        <v>0</v>
      </c>
      <c r="AL249" s="47"/>
      <c r="AM249" s="47"/>
      <c r="AN249" s="47"/>
      <c r="AO249" s="47"/>
      <c r="AP249" s="47"/>
      <c r="AQ249" s="47"/>
      <c r="AR249" s="47"/>
      <c r="AS249" s="47">
        <f t="shared" si="987"/>
        <v>0</v>
      </c>
      <c r="AT249" s="47">
        <f t="shared" si="988"/>
        <v>0</v>
      </c>
      <c r="AU249" s="47">
        <f t="shared" si="989"/>
        <v>0</v>
      </c>
      <c r="AV249" s="9">
        <f t="shared" si="990"/>
        <v>760913</v>
      </c>
      <c r="AW249" s="9">
        <f t="shared" si="991"/>
        <v>557632</v>
      </c>
      <c r="AX249" s="9">
        <f t="shared" si="992"/>
        <v>0</v>
      </c>
      <c r="AY249" s="9">
        <f t="shared" si="993"/>
        <v>188480</v>
      </c>
      <c r="AZ249" s="9">
        <f t="shared" si="994"/>
        <v>11153</v>
      </c>
      <c r="BA249" s="9">
        <f t="shared" si="995"/>
        <v>3648</v>
      </c>
      <c r="BB249" s="47">
        <f t="shared" si="996"/>
        <v>1.76</v>
      </c>
      <c r="BC249" s="47">
        <f t="shared" si="997"/>
        <v>0</v>
      </c>
      <c r="BD249" s="47">
        <f t="shared" si="998"/>
        <v>1.76</v>
      </c>
    </row>
    <row r="250" spans="1:57" x14ac:dyDescent="0.25">
      <c r="A250" s="30"/>
      <c r="B250" s="31"/>
      <c r="C250" s="32"/>
      <c r="D250" s="33" t="s">
        <v>195</v>
      </c>
      <c r="E250" s="31"/>
      <c r="F250" s="31"/>
      <c r="G250" s="32"/>
      <c r="H250" s="51">
        <v>19757023</v>
      </c>
      <c r="I250" s="51">
        <v>14057723</v>
      </c>
      <c r="J250" s="51">
        <v>420000</v>
      </c>
      <c r="K250" s="51">
        <v>4893471</v>
      </c>
      <c r="L250" s="51">
        <v>281155</v>
      </c>
      <c r="M250" s="51">
        <v>104674</v>
      </c>
      <c r="N250" s="58">
        <v>27.68</v>
      </c>
      <c r="O250" s="58">
        <v>16.509999999999998</v>
      </c>
      <c r="P250" s="58">
        <v>11.17</v>
      </c>
      <c r="Q250" s="51">
        <f t="shared" ref="Q250:BD250" si="999">SUM(Q247:Q249)</f>
        <v>0</v>
      </c>
      <c r="R250" s="51">
        <f t="shared" si="999"/>
        <v>0</v>
      </c>
      <c r="S250" s="51">
        <f t="shared" si="999"/>
        <v>0</v>
      </c>
      <c r="T250" s="51">
        <f t="shared" si="999"/>
        <v>0</v>
      </c>
      <c r="U250" s="51">
        <f t="shared" si="999"/>
        <v>0</v>
      </c>
      <c r="V250" s="51">
        <f t="shared" si="999"/>
        <v>0</v>
      </c>
      <c r="W250" s="51">
        <f t="shared" si="999"/>
        <v>0</v>
      </c>
      <c r="X250" s="51">
        <f t="shared" si="999"/>
        <v>0</v>
      </c>
      <c r="Y250" s="51">
        <f t="shared" si="999"/>
        <v>0</v>
      </c>
      <c r="Z250" s="51">
        <f t="shared" si="999"/>
        <v>0</v>
      </c>
      <c r="AA250" s="51">
        <f t="shared" si="999"/>
        <v>0</v>
      </c>
      <c r="AB250" s="51">
        <f t="shared" si="999"/>
        <v>0</v>
      </c>
      <c r="AC250" s="51">
        <f t="shared" si="999"/>
        <v>0</v>
      </c>
      <c r="AD250" s="51">
        <f t="shared" si="999"/>
        <v>0</v>
      </c>
      <c r="AE250" s="51">
        <f t="shared" si="999"/>
        <v>0</v>
      </c>
      <c r="AF250" s="51">
        <f t="shared" si="999"/>
        <v>0</v>
      </c>
      <c r="AG250" s="51">
        <f t="shared" si="999"/>
        <v>0</v>
      </c>
      <c r="AH250" s="51">
        <f t="shared" si="999"/>
        <v>0</v>
      </c>
      <c r="AI250" s="51">
        <f t="shared" si="999"/>
        <v>0</v>
      </c>
      <c r="AJ250" s="58">
        <f t="shared" si="999"/>
        <v>0</v>
      </c>
      <c r="AK250" s="58">
        <f t="shared" si="999"/>
        <v>0</v>
      </c>
      <c r="AL250" s="58">
        <f t="shared" si="999"/>
        <v>0</v>
      </c>
      <c r="AM250" s="58">
        <f t="shared" si="999"/>
        <v>0</v>
      </c>
      <c r="AN250" s="58">
        <f t="shared" si="999"/>
        <v>0</v>
      </c>
      <c r="AO250" s="58">
        <f t="shared" si="999"/>
        <v>0</v>
      </c>
      <c r="AP250" s="58">
        <f t="shared" si="999"/>
        <v>0</v>
      </c>
      <c r="AQ250" s="58">
        <f t="shared" si="999"/>
        <v>0</v>
      </c>
      <c r="AR250" s="58">
        <f t="shared" si="999"/>
        <v>0</v>
      </c>
      <c r="AS250" s="58">
        <f t="shared" si="999"/>
        <v>0</v>
      </c>
      <c r="AT250" s="58">
        <f t="shared" si="999"/>
        <v>0</v>
      </c>
      <c r="AU250" s="58">
        <f t="shared" si="999"/>
        <v>0</v>
      </c>
      <c r="AV250" s="51">
        <f t="shared" si="999"/>
        <v>19757023</v>
      </c>
      <c r="AW250" s="51">
        <f t="shared" si="999"/>
        <v>14057723</v>
      </c>
      <c r="AX250" s="51">
        <f t="shared" si="999"/>
        <v>420000</v>
      </c>
      <c r="AY250" s="51">
        <f t="shared" si="999"/>
        <v>4893471</v>
      </c>
      <c r="AZ250" s="51">
        <f t="shared" si="999"/>
        <v>281155</v>
      </c>
      <c r="BA250" s="51">
        <f t="shared" si="999"/>
        <v>104674</v>
      </c>
      <c r="BB250" s="58">
        <f t="shared" si="999"/>
        <v>27.68</v>
      </c>
      <c r="BC250" s="58">
        <f t="shared" si="999"/>
        <v>16.509999999999998</v>
      </c>
      <c r="BD250" s="58">
        <f t="shared" si="999"/>
        <v>11.17</v>
      </c>
      <c r="BE250" s="43">
        <f>AV250-H250</f>
        <v>0</v>
      </c>
    </row>
    <row r="251" spans="1:57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9">
        <v>12340334</v>
      </c>
      <c r="I251" s="9">
        <v>8900883</v>
      </c>
      <c r="J251" s="9">
        <v>140000</v>
      </c>
      <c r="K251" s="9">
        <v>3055818</v>
      </c>
      <c r="L251" s="9">
        <v>178018</v>
      </c>
      <c r="M251" s="9">
        <v>65615</v>
      </c>
      <c r="N251" s="47">
        <v>17.350000000000001</v>
      </c>
      <c r="O251" s="47">
        <v>10.93</v>
      </c>
      <c r="P251" s="47">
        <v>6.42</v>
      </c>
      <c r="Q251" s="9">
        <f t="shared" ref="Q251:Q253" si="1000">Z251*-1</f>
        <v>0</v>
      </c>
      <c r="R251" s="64"/>
      <c r="S251" s="64"/>
      <c r="T251" s="64"/>
      <c r="U251" s="64"/>
      <c r="V251" s="64"/>
      <c r="W251" s="64"/>
      <c r="X251" s="9">
        <f t="shared" ref="X251:X253" si="1001">SUM(Q251:W251)</f>
        <v>0</v>
      </c>
      <c r="Y251" s="9"/>
      <c r="Z251" s="9">
        <f>OON!DR251+OON!DS251</f>
        <v>0</v>
      </c>
      <c r="AA251" s="9"/>
      <c r="AB251" s="9">
        <f t="shared" ref="AB251:AB253" si="1002">SUM(Y251:AA251)</f>
        <v>0</v>
      </c>
      <c r="AC251" s="9">
        <f t="shared" ref="AC251:AC253" si="1003">X251+AB251</f>
        <v>0</v>
      </c>
      <c r="AD251" s="9">
        <f t="shared" ref="AD251:AD253" si="1004">ROUND((X251+Y251+Z251)*33.8%,0)</f>
        <v>0</v>
      </c>
      <c r="AE251" s="9">
        <f t="shared" ref="AE251:AE253" si="1005">ROUND(X251*2%,0)</f>
        <v>0</v>
      </c>
      <c r="AF251" s="64"/>
      <c r="AG251" s="64"/>
      <c r="AH251" s="64"/>
      <c r="AI251" s="9">
        <f t="shared" ref="AI251:AI253" si="1006">AF251+AG251+AH251</f>
        <v>0</v>
      </c>
      <c r="AJ251" s="47">
        <f>OON!DV251</f>
        <v>0</v>
      </c>
      <c r="AK251" s="47">
        <f>OON!DW251</f>
        <v>0</v>
      </c>
      <c r="AL251" s="47"/>
      <c r="AM251" s="47"/>
      <c r="AN251" s="47"/>
      <c r="AO251" s="47"/>
      <c r="AP251" s="47"/>
      <c r="AQ251" s="47"/>
      <c r="AR251" s="47"/>
      <c r="AS251" s="47">
        <f t="shared" ref="AS251:AS253" si="1007">AJ251+AL251+AM251+AP251+AR251+AN251</f>
        <v>0</v>
      </c>
      <c r="AT251" s="47">
        <f t="shared" ref="AT251:AT253" si="1008">AK251+AQ251+AO251</f>
        <v>0</v>
      </c>
      <c r="AU251" s="47">
        <f t="shared" ref="AU251:AU253" si="1009">AS251+AT251</f>
        <v>0</v>
      </c>
      <c r="AV251" s="9">
        <f t="shared" ref="AV251:AV253" si="1010">AW251+AX251+AY251+AZ251+BA251</f>
        <v>12340334</v>
      </c>
      <c r="AW251" s="9">
        <f t="shared" ref="AW251:AW253" si="1011">I251+X251</f>
        <v>8900883</v>
      </c>
      <c r="AX251" s="9">
        <f t="shared" ref="AX251:AX253" si="1012">J251+AB251</f>
        <v>140000</v>
      </c>
      <c r="AY251" s="9">
        <f t="shared" ref="AY251:AY253" si="1013">K251+AD251</f>
        <v>3055818</v>
      </c>
      <c r="AZ251" s="9">
        <f t="shared" ref="AZ251:AZ253" si="1014">L251+AE251</f>
        <v>178018</v>
      </c>
      <c r="BA251" s="9">
        <f t="shared" ref="BA251:BA253" si="1015">M251+AI251</f>
        <v>65615</v>
      </c>
      <c r="BB251" s="47">
        <f t="shared" ref="BB251:BB253" si="1016">BC251+BD251</f>
        <v>17.350000000000001</v>
      </c>
      <c r="BC251" s="47">
        <f t="shared" ref="BC251:BC253" si="1017">O251+AS251</f>
        <v>10.93</v>
      </c>
      <c r="BD251" s="47">
        <f t="shared" ref="BD251:BD253" si="1018">P251+AT251</f>
        <v>6.42</v>
      </c>
    </row>
    <row r="252" spans="1:57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47">
        <v>0</v>
      </c>
      <c r="O252" s="47">
        <v>0</v>
      </c>
      <c r="P252" s="47">
        <v>0</v>
      </c>
      <c r="Q252" s="9">
        <f t="shared" si="1000"/>
        <v>0</v>
      </c>
      <c r="R252" s="50"/>
      <c r="S252" s="50"/>
      <c r="T252" s="50"/>
      <c r="U252" s="50"/>
      <c r="V252" s="50"/>
      <c r="W252" s="50"/>
      <c r="X252" s="9">
        <f t="shared" si="1001"/>
        <v>0</v>
      </c>
      <c r="Y252" s="9"/>
      <c r="Z252" s="9">
        <f>OON!DR252+OON!DS252</f>
        <v>0</v>
      </c>
      <c r="AA252" s="9"/>
      <c r="AB252" s="9">
        <f t="shared" si="1002"/>
        <v>0</v>
      </c>
      <c r="AC252" s="9">
        <f t="shared" si="1003"/>
        <v>0</v>
      </c>
      <c r="AD252" s="9">
        <f t="shared" si="1004"/>
        <v>0</v>
      </c>
      <c r="AE252" s="9">
        <f t="shared" si="1005"/>
        <v>0</v>
      </c>
      <c r="AF252" s="50"/>
      <c r="AG252" s="50"/>
      <c r="AH252" s="50"/>
      <c r="AI252" s="9">
        <f t="shared" si="1006"/>
        <v>0</v>
      </c>
      <c r="AJ252" s="47">
        <f>OON!DV252</f>
        <v>0</v>
      </c>
      <c r="AK252" s="47">
        <f>OON!DW252</f>
        <v>0</v>
      </c>
      <c r="AL252" s="47"/>
      <c r="AM252" s="47"/>
      <c r="AN252" s="47"/>
      <c r="AO252" s="47"/>
      <c r="AP252" s="47"/>
      <c r="AQ252" s="47"/>
      <c r="AR252" s="47"/>
      <c r="AS252" s="47">
        <f t="shared" si="1007"/>
        <v>0</v>
      </c>
      <c r="AT252" s="47">
        <f t="shared" si="1008"/>
        <v>0</v>
      </c>
      <c r="AU252" s="47">
        <f t="shared" si="1009"/>
        <v>0</v>
      </c>
      <c r="AV252" s="9">
        <f t="shared" si="1010"/>
        <v>0</v>
      </c>
      <c r="AW252" s="9">
        <f t="shared" si="1011"/>
        <v>0</v>
      </c>
      <c r="AX252" s="9">
        <f t="shared" si="1012"/>
        <v>0</v>
      </c>
      <c r="AY252" s="9">
        <f t="shared" si="1013"/>
        <v>0</v>
      </c>
      <c r="AZ252" s="9">
        <f t="shared" si="1014"/>
        <v>0</v>
      </c>
      <c r="BA252" s="9">
        <f t="shared" si="1015"/>
        <v>0</v>
      </c>
      <c r="BB252" s="47">
        <f t="shared" si="1016"/>
        <v>0</v>
      </c>
      <c r="BC252" s="47">
        <f t="shared" si="1017"/>
        <v>0</v>
      </c>
      <c r="BD252" s="47">
        <f t="shared" si="1018"/>
        <v>0</v>
      </c>
    </row>
    <row r="253" spans="1:57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9">
        <v>267756</v>
      </c>
      <c r="I253" s="9">
        <v>196278</v>
      </c>
      <c r="J253" s="9">
        <v>0</v>
      </c>
      <c r="K253" s="9">
        <v>66342</v>
      </c>
      <c r="L253" s="9">
        <v>3926</v>
      </c>
      <c r="M253" s="9">
        <v>1210</v>
      </c>
      <c r="N253" s="47">
        <v>0.62</v>
      </c>
      <c r="O253" s="47">
        <v>0</v>
      </c>
      <c r="P253" s="47">
        <v>0.62</v>
      </c>
      <c r="Q253" s="9">
        <f t="shared" si="1000"/>
        <v>0</v>
      </c>
      <c r="R253" s="50"/>
      <c r="S253" s="50"/>
      <c r="T253" s="50"/>
      <c r="U253" s="50"/>
      <c r="V253" s="50"/>
      <c r="W253" s="50"/>
      <c r="X253" s="9">
        <f t="shared" si="1001"/>
        <v>0</v>
      </c>
      <c r="Y253" s="9"/>
      <c r="Z253" s="9">
        <f>OON!DR253+OON!DS253</f>
        <v>0</v>
      </c>
      <c r="AA253" s="9"/>
      <c r="AB253" s="9">
        <f t="shared" si="1002"/>
        <v>0</v>
      </c>
      <c r="AC253" s="9">
        <f t="shared" si="1003"/>
        <v>0</v>
      </c>
      <c r="AD253" s="9">
        <f t="shared" si="1004"/>
        <v>0</v>
      </c>
      <c r="AE253" s="9">
        <f t="shared" si="1005"/>
        <v>0</v>
      </c>
      <c r="AF253" s="50"/>
      <c r="AG253" s="50"/>
      <c r="AH253" s="50"/>
      <c r="AI253" s="9">
        <f t="shared" si="1006"/>
        <v>0</v>
      </c>
      <c r="AJ253" s="47">
        <f>OON!DV253</f>
        <v>0</v>
      </c>
      <c r="AK253" s="47">
        <f>OON!DW253</f>
        <v>0</v>
      </c>
      <c r="AL253" s="47"/>
      <c r="AM253" s="47"/>
      <c r="AN253" s="47"/>
      <c r="AO253" s="47"/>
      <c r="AP253" s="47"/>
      <c r="AQ253" s="47"/>
      <c r="AR253" s="47"/>
      <c r="AS253" s="47">
        <f t="shared" si="1007"/>
        <v>0</v>
      </c>
      <c r="AT253" s="47">
        <f t="shared" si="1008"/>
        <v>0</v>
      </c>
      <c r="AU253" s="47">
        <f t="shared" si="1009"/>
        <v>0</v>
      </c>
      <c r="AV253" s="9">
        <f t="shared" si="1010"/>
        <v>267756</v>
      </c>
      <c r="AW253" s="9">
        <f t="shared" si="1011"/>
        <v>196278</v>
      </c>
      <c r="AX253" s="9">
        <f t="shared" si="1012"/>
        <v>0</v>
      </c>
      <c r="AY253" s="9">
        <f t="shared" si="1013"/>
        <v>66342</v>
      </c>
      <c r="AZ253" s="9">
        <f t="shared" si="1014"/>
        <v>3926</v>
      </c>
      <c r="BA253" s="9">
        <f t="shared" si="1015"/>
        <v>1210</v>
      </c>
      <c r="BB253" s="47">
        <f t="shared" si="1016"/>
        <v>0.62</v>
      </c>
      <c r="BC253" s="47">
        <f t="shared" si="1017"/>
        <v>0</v>
      </c>
      <c r="BD253" s="47">
        <f t="shared" si="1018"/>
        <v>0.62</v>
      </c>
    </row>
    <row r="254" spans="1:57" x14ac:dyDescent="0.25">
      <c r="A254" s="30"/>
      <c r="B254" s="31"/>
      <c r="C254" s="32"/>
      <c r="D254" s="33" t="s">
        <v>196</v>
      </c>
      <c r="E254" s="31"/>
      <c r="F254" s="31"/>
      <c r="G254" s="32"/>
      <c r="H254" s="51">
        <v>12608090</v>
      </c>
      <c r="I254" s="51">
        <v>9097161</v>
      </c>
      <c r="J254" s="51">
        <v>140000</v>
      </c>
      <c r="K254" s="51">
        <v>3122160</v>
      </c>
      <c r="L254" s="51">
        <v>181944</v>
      </c>
      <c r="M254" s="51">
        <v>66825</v>
      </c>
      <c r="N254" s="58">
        <v>17.970000000000002</v>
      </c>
      <c r="O254" s="58">
        <v>10.93</v>
      </c>
      <c r="P254" s="58">
        <v>7.04</v>
      </c>
      <c r="Q254" s="51">
        <f t="shared" ref="Q254:BD254" si="1019">SUM(Q251:Q253)</f>
        <v>0</v>
      </c>
      <c r="R254" s="51">
        <f t="shared" si="1019"/>
        <v>0</v>
      </c>
      <c r="S254" s="51">
        <f t="shared" si="1019"/>
        <v>0</v>
      </c>
      <c r="T254" s="51">
        <f t="shared" si="1019"/>
        <v>0</v>
      </c>
      <c r="U254" s="51">
        <f t="shared" si="1019"/>
        <v>0</v>
      </c>
      <c r="V254" s="51">
        <f t="shared" si="1019"/>
        <v>0</v>
      </c>
      <c r="W254" s="51">
        <f t="shared" si="1019"/>
        <v>0</v>
      </c>
      <c r="X254" s="51">
        <f t="shared" si="1019"/>
        <v>0</v>
      </c>
      <c r="Y254" s="51">
        <f t="shared" si="1019"/>
        <v>0</v>
      </c>
      <c r="Z254" s="51">
        <f t="shared" si="1019"/>
        <v>0</v>
      </c>
      <c r="AA254" s="51">
        <f t="shared" si="1019"/>
        <v>0</v>
      </c>
      <c r="AB254" s="51">
        <f t="shared" si="1019"/>
        <v>0</v>
      </c>
      <c r="AC254" s="51">
        <f t="shared" si="1019"/>
        <v>0</v>
      </c>
      <c r="AD254" s="51">
        <f t="shared" si="1019"/>
        <v>0</v>
      </c>
      <c r="AE254" s="51">
        <f t="shared" si="1019"/>
        <v>0</v>
      </c>
      <c r="AF254" s="51">
        <f t="shared" si="1019"/>
        <v>0</v>
      </c>
      <c r="AG254" s="51">
        <f t="shared" si="1019"/>
        <v>0</v>
      </c>
      <c r="AH254" s="51">
        <f t="shared" si="1019"/>
        <v>0</v>
      </c>
      <c r="AI254" s="51">
        <f t="shared" si="1019"/>
        <v>0</v>
      </c>
      <c r="AJ254" s="58">
        <f t="shared" si="1019"/>
        <v>0</v>
      </c>
      <c r="AK254" s="58">
        <f t="shared" si="1019"/>
        <v>0</v>
      </c>
      <c r="AL254" s="58">
        <f t="shared" si="1019"/>
        <v>0</v>
      </c>
      <c r="AM254" s="58">
        <f t="shared" si="1019"/>
        <v>0</v>
      </c>
      <c r="AN254" s="58">
        <f t="shared" si="1019"/>
        <v>0</v>
      </c>
      <c r="AO254" s="58">
        <f t="shared" si="1019"/>
        <v>0</v>
      </c>
      <c r="AP254" s="58">
        <f t="shared" si="1019"/>
        <v>0</v>
      </c>
      <c r="AQ254" s="58">
        <f t="shared" si="1019"/>
        <v>0</v>
      </c>
      <c r="AR254" s="58">
        <f t="shared" si="1019"/>
        <v>0</v>
      </c>
      <c r="AS254" s="58">
        <f t="shared" si="1019"/>
        <v>0</v>
      </c>
      <c r="AT254" s="58">
        <f t="shared" si="1019"/>
        <v>0</v>
      </c>
      <c r="AU254" s="58">
        <f t="shared" si="1019"/>
        <v>0</v>
      </c>
      <c r="AV254" s="51">
        <f t="shared" si="1019"/>
        <v>12608090</v>
      </c>
      <c r="AW254" s="51">
        <f t="shared" si="1019"/>
        <v>9097161</v>
      </c>
      <c r="AX254" s="51">
        <f t="shared" si="1019"/>
        <v>140000</v>
      </c>
      <c r="AY254" s="51">
        <f t="shared" si="1019"/>
        <v>3122160</v>
      </c>
      <c r="AZ254" s="51">
        <f t="shared" si="1019"/>
        <v>181944</v>
      </c>
      <c r="BA254" s="51">
        <f t="shared" si="1019"/>
        <v>66825</v>
      </c>
      <c r="BB254" s="58">
        <f t="shared" si="1019"/>
        <v>17.970000000000002</v>
      </c>
      <c r="BC254" s="58">
        <f t="shared" si="1019"/>
        <v>10.93</v>
      </c>
      <c r="BD254" s="58">
        <f t="shared" si="1019"/>
        <v>7.04</v>
      </c>
      <c r="BE254" s="43">
        <f>AV254-H254</f>
        <v>0</v>
      </c>
    </row>
    <row r="255" spans="1:57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9">
        <v>16140536</v>
      </c>
      <c r="I255" s="9">
        <v>11605719</v>
      </c>
      <c r="J255" s="9">
        <v>175000</v>
      </c>
      <c r="K255" s="9">
        <v>3981883</v>
      </c>
      <c r="L255" s="9">
        <v>232114</v>
      </c>
      <c r="M255" s="9">
        <v>145820</v>
      </c>
      <c r="N255" s="47">
        <v>22.740000000000002</v>
      </c>
      <c r="O255" s="47">
        <v>14.34</v>
      </c>
      <c r="P255" s="47">
        <v>8.4</v>
      </c>
      <c r="Q255" s="9">
        <f t="shared" ref="Q255:Q256" si="1020">Z255*-1</f>
        <v>0</v>
      </c>
      <c r="R255" s="64"/>
      <c r="S255" s="64"/>
      <c r="T255" s="64"/>
      <c r="U255" s="64"/>
      <c r="V255" s="64"/>
      <c r="W255" s="64"/>
      <c r="X255" s="9">
        <f t="shared" ref="X255:X256" si="1021">SUM(Q255:W255)</f>
        <v>0</v>
      </c>
      <c r="Y255" s="9"/>
      <c r="Z255" s="9">
        <f>OON!DR255+OON!DS255</f>
        <v>0</v>
      </c>
      <c r="AA255" s="9"/>
      <c r="AB255" s="9">
        <f t="shared" ref="AB255:AB256" si="1022">SUM(Y255:AA255)</f>
        <v>0</v>
      </c>
      <c r="AC255" s="9">
        <f t="shared" ref="AC255:AC256" si="1023">X255+AB255</f>
        <v>0</v>
      </c>
      <c r="AD255" s="9">
        <f t="shared" ref="AD255:AD256" si="1024">ROUND((X255+Y255+Z255)*33.8%,0)</f>
        <v>0</v>
      </c>
      <c r="AE255" s="9">
        <f t="shared" ref="AE255:AE256" si="1025">ROUND(X255*2%,0)</f>
        <v>0</v>
      </c>
      <c r="AF255" s="64"/>
      <c r="AG255" s="64"/>
      <c r="AH255" s="64"/>
      <c r="AI255" s="9">
        <f t="shared" ref="AI255:AI256" si="1026">AF255+AG255+AH255</f>
        <v>0</v>
      </c>
      <c r="AJ255" s="47">
        <f>OON!DV255</f>
        <v>0</v>
      </c>
      <c r="AK255" s="47">
        <f>OON!DW255</f>
        <v>0</v>
      </c>
      <c r="AL255" s="47"/>
      <c r="AM255" s="47"/>
      <c r="AN255" s="47"/>
      <c r="AO255" s="47"/>
      <c r="AP255" s="47"/>
      <c r="AQ255" s="47"/>
      <c r="AR255" s="47"/>
      <c r="AS255" s="47">
        <f t="shared" ref="AS255:AS256" si="1027">AJ255+AL255+AM255+AP255+AR255+AN255</f>
        <v>0</v>
      </c>
      <c r="AT255" s="47">
        <f t="shared" ref="AT255:AT256" si="1028">AK255+AQ255+AO255</f>
        <v>0</v>
      </c>
      <c r="AU255" s="47">
        <f t="shared" ref="AU255:AU256" si="1029">AS255+AT255</f>
        <v>0</v>
      </c>
      <c r="AV255" s="9">
        <f t="shared" ref="AV255:AV256" si="1030">AW255+AX255+AY255+AZ255+BA255</f>
        <v>16140536</v>
      </c>
      <c r="AW255" s="9">
        <f t="shared" ref="AW255:AW256" si="1031">I255+X255</f>
        <v>11605719</v>
      </c>
      <c r="AX255" s="9">
        <f t="shared" ref="AX255:AX256" si="1032">J255+AB255</f>
        <v>175000</v>
      </c>
      <c r="AY255" s="9">
        <f t="shared" ref="AY255:AY256" si="1033">K255+AD255</f>
        <v>3981883</v>
      </c>
      <c r="AZ255" s="9">
        <f t="shared" ref="AZ255:AZ256" si="1034">L255+AE255</f>
        <v>232114</v>
      </c>
      <c r="BA255" s="9">
        <f t="shared" ref="BA255:BA256" si="1035">M255+AI255</f>
        <v>145820</v>
      </c>
      <c r="BB255" s="47">
        <f t="shared" ref="BB255:BB256" si="1036">BC255+BD255</f>
        <v>22.740000000000002</v>
      </c>
      <c r="BC255" s="47">
        <f t="shared" ref="BC255:BC256" si="1037">O255+AS255</f>
        <v>14.34</v>
      </c>
      <c r="BD255" s="47">
        <f t="shared" ref="BD255:BD256" si="1038">P255+AT255</f>
        <v>8.4</v>
      </c>
    </row>
    <row r="256" spans="1:57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47">
        <v>0</v>
      </c>
      <c r="O256" s="47">
        <v>0</v>
      </c>
      <c r="P256" s="47">
        <v>0</v>
      </c>
      <c r="Q256" s="9">
        <f t="shared" si="1020"/>
        <v>0</v>
      </c>
      <c r="R256" s="50"/>
      <c r="S256" s="50"/>
      <c r="T256" s="50"/>
      <c r="U256" s="50"/>
      <c r="V256" s="50"/>
      <c r="W256" s="50"/>
      <c r="X256" s="9">
        <f t="shared" si="1021"/>
        <v>0</v>
      </c>
      <c r="Y256" s="9"/>
      <c r="Z256" s="9">
        <f>OON!DR256+OON!DS256</f>
        <v>0</v>
      </c>
      <c r="AA256" s="9"/>
      <c r="AB256" s="9">
        <f t="shared" si="1022"/>
        <v>0</v>
      </c>
      <c r="AC256" s="9">
        <f t="shared" si="1023"/>
        <v>0</v>
      </c>
      <c r="AD256" s="9">
        <f t="shared" si="1024"/>
        <v>0</v>
      </c>
      <c r="AE256" s="9">
        <f t="shared" si="1025"/>
        <v>0</v>
      </c>
      <c r="AF256" s="50"/>
      <c r="AG256" s="50"/>
      <c r="AH256" s="50"/>
      <c r="AI256" s="9">
        <f t="shared" si="1026"/>
        <v>0</v>
      </c>
      <c r="AJ256" s="47">
        <f>OON!DV256</f>
        <v>0</v>
      </c>
      <c r="AK256" s="47">
        <f>OON!DW256</f>
        <v>0</v>
      </c>
      <c r="AL256" s="47"/>
      <c r="AM256" s="47"/>
      <c r="AN256" s="47"/>
      <c r="AO256" s="47"/>
      <c r="AP256" s="47"/>
      <c r="AQ256" s="47"/>
      <c r="AR256" s="47"/>
      <c r="AS256" s="47">
        <f t="shared" si="1027"/>
        <v>0</v>
      </c>
      <c r="AT256" s="47">
        <f t="shared" si="1028"/>
        <v>0</v>
      </c>
      <c r="AU256" s="47">
        <f t="shared" si="1029"/>
        <v>0</v>
      </c>
      <c r="AV256" s="9">
        <f t="shared" si="1030"/>
        <v>0</v>
      </c>
      <c r="AW256" s="9">
        <f t="shared" si="1031"/>
        <v>0</v>
      </c>
      <c r="AX256" s="9">
        <f t="shared" si="1032"/>
        <v>0</v>
      </c>
      <c r="AY256" s="9">
        <f t="shared" si="1033"/>
        <v>0</v>
      </c>
      <c r="AZ256" s="9">
        <f t="shared" si="1034"/>
        <v>0</v>
      </c>
      <c r="BA256" s="9">
        <f t="shared" si="1035"/>
        <v>0</v>
      </c>
      <c r="BB256" s="47">
        <f t="shared" si="1036"/>
        <v>0</v>
      </c>
      <c r="BC256" s="47">
        <f t="shared" si="1037"/>
        <v>0</v>
      </c>
      <c r="BD256" s="47">
        <f t="shared" si="1038"/>
        <v>0</v>
      </c>
    </row>
    <row r="257" spans="1:57" x14ac:dyDescent="0.25">
      <c r="A257" s="30"/>
      <c r="B257" s="31"/>
      <c r="C257" s="32"/>
      <c r="D257" s="33" t="s">
        <v>197</v>
      </c>
      <c r="E257" s="35"/>
      <c r="F257" s="35"/>
      <c r="G257" s="35"/>
      <c r="H257" s="51">
        <v>16140536</v>
      </c>
      <c r="I257" s="51">
        <v>11605719</v>
      </c>
      <c r="J257" s="51">
        <v>175000</v>
      </c>
      <c r="K257" s="51">
        <v>3981883</v>
      </c>
      <c r="L257" s="51">
        <v>232114</v>
      </c>
      <c r="M257" s="51">
        <v>145820</v>
      </c>
      <c r="N257" s="58">
        <v>22.740000000000002</v>
      </c>
      <c r="O257" s="58">
        <v>14.34</v>
      </c>
      <c r="P257" s="58">
        <v>8.4</v>
      </c>
      <c r="Q257" s="51">
        <f t="shared" ref="Q257:BD257" si="1039">SUM(Q255:Q256)</f>
        <v>0</v>
      </c>
      <c r="R257" s="51">
        <f t="shared" si="1039"/>
        <v>0</v>
      </c>
      <c r="S257" s="51">
        <f t="shared" si="1039"/>
        <v>0</v>
      </c>
      <c r="T257" s="51">
        <f t="shared" si="1039"/>
        <v>0</v>
      </c>
      <c r="U257" s="51">
        <f t="shared" si="1039"/>
        <v>0</v>
      </c>
      <c r="V257" s="51">
        <f t="shared" si="1039"/>
        <v>0</v>
      </c>
      <c r="W257" s="51">
        <f t="shared" si="1039"/>
        <v>0</v>
      </c>
      <c r="X257" s="51">
        <f t="shared" si="1039"/>
        <v>0</v>
      </c>
      <c r="Y257" s="51">
        <f t="shared" si="1039"/>
        <v>0</v>
      </c>
      <c r="Z257" s="51">
        <f t="shared" si="1039"/>
        <v>0</v>
      </c>
      <c r="AA257" s="51">
        <f t="shared" si="1039"/>
        <v>0</v>
      </c>
      <c r="AB257" s="51">
        <f t="shared" si="1039"/>
        <v>0</v>
      </c>
      <c r="AC257" s="51">
        <f t="shared" si="1039"/>
        <v>0</v>
      </c>
      <c r="AD257" s="51">
        <f t="shared" si="1039"/>
        <v>0</v>
      </c>
      <c r="AE257" s="51">
        <f t="shared" si="1039"/>
        <v>0</v>
      </c>
      <c r="AF257" s="51">
        <f t="shared" si="1039"/>
        <v>0</v>
      </c>
      <c r="AG257" s="51">
        <f t="shared" si="1039"/>
        <v>0</v>
      </c>
      <c r="AH257" s="51">
        <f t="shared" si="1039"/>
        <v>0</v>
      </c>
      <c r="AI257" s="51">
        <f t="shared" si="1039"/>
        <v>0</v>
      </c>
      <c r="AJ257" s="58">
        <f t="shared" si="1039"/>
        <v>0</v>
      </c>
      <c r="AK257" s="58">
        <f t="shared" si="1039"/>
        <v>0</v>
      </c>
      <c r="AL257" s="58">
        <f t="shared" si="1039"/>
        <v>0</v>
      </c>
      <c r="AM257" s="58">
        <f t="shared" si="1039"/>
        <v>0</v>
      </c>
      <c r="AN257" s="58">
        <f t="shared" si="1039"/>
        <v>0</v>
      </c>
      <c r="AO257" s="58">
        <f t="shared" si="1039"/>
        <v>0</v>
      </c>
      <c r="AP257" s="58">
        <f t="shared" si="1039"/>
        <v>0</v>
      </c>
      <c r="AQ257" s="58">
        <f t="shared" si="1039"/>
        <v>0</v>
      </c>
      <c r="AR257" s="58">
        <f t="shared" si="1039"/>
        <v>0</v>
      </c>
      <c r="AS257" s="58">
        <f t="shared" si="1039"/>
        <v>0</v>
      </c>
      <c r="AT257" s="58">
        <f t="shared" si="1039"/>
        <v>0</v>
      </c>
      <c r="AU257" s="58">
        <f t="shared" si="1039"/>
        <v>0</v>
      </c>
      <c r="AV257" s="51">
        <f t="shared" si="1039"/>
        <v>16140536</v>
      </c>
      <c r="AW257" s="51">
        <f t="shared" si="1039"/>
        <v>11605719</v>
      </c>
      <c r="AX257" s="51">
        <f t="shared" si="1039"/>
        <v>175000</v>
      </c>
      <c r="AY257" s="51">
        <f t="shared" si="1039"/>
        <v>3981883</v>
      </c>
      <c r="AZ257" s="51">
        <f t="shared" si="1039"/>
        <v>232114</v>
      </c>
      <c r="BA257" s="51">
        <f t="shared" si="1039"/>
        <v>145820</v>
      </c>
      <c r="BB257" s="58">
        <f t="shared" si="1039"/>
        <v>22.740000000000002</v>
      </c>
      <c r="BC257" s="58">
        <f t="shared" si="1039"/>
        <v>14.34</v>
      </c>
      <c r="BD257" s="58">
        <f t="shared" si="1039"/>
        <v>8.4</v>
      </c>
      <c r="BE257" s="43">
        <f>AV257-H257</f>
        <v>0</v>
      </c>
    </row>
    <row r="258" spans="1:57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9">
        <v>8299325</v>
      </c>
      <c r="I258" s="9">
        <v>5694658</v>
      </c>
      <c r="J258" s="9">
        <v>390000</v>
      </c>
      <c r="K258" s="9">
        <v>2056614</v>
      </c>
      <c r="L258" s="9">
        <v>113893</v>
      </c>
      <c r="M258" s="9">
        <v>44160</v>
      </c>
      <c r="N258" s="47">
        <v>11.37</v>
      </c>
      <c r="O258" s="47">
        <v>7.0699999999999994</v>
      </c>
      <c r="P258" s="47">
        <v>4.3</v>
      </c>
      <c r="Q258" s="9">
        <f t="shared" ref="Q258:Q260" si="1040">Z258*-1</f>
        <v>0</v>
      </c>
      <c r="R258" s="64"/>
      <c r="S258" s="64"/>
      <c r="T258" s="64"/>
      <c r="U258" s="64"/>
      <c r="V258" s="64"/>
      <c r="W258" s="64"/>
      <c r="X258" s="9">
        <f t="shared" ref="X258:X260" si="1041">SUM(Q258:W258)</f>
        <v>0</v>
      </c>
      <c r="Y258" s="9"/>
      <c r="Z258" s="9">
        <f>OON!DR258+OON!DS258</f>
        <v>0</v>
      </c>
      <c r="AA258" s="9"/>
      <c r="AB258" s="9">
        <f t="shared" ref="AB258:AB260" si="1042">SUM(Y258:AA258)</f>
        <v>0</v>
      </c>
      <c r="AC258" s="9">
        <f t="shared" ref="AC258:AC260" si="1043">X258+AB258</f>
        <v>0</v>
      </c>
      <c r="AD258" s="9">
        <f t="shared" ref="AD258:AD260" si="1044">ROUND((X258+Y258+Z258)*33.8%,0)</f>
        <v>0</v>
      </c>
      <c r="AE258" s="9">
        <f t="shared" ref="AE258:AE260" si="1045">ROUND(X258*2%,0)</f>
        <v>0</v>
      </c>
      <c r="AF258" s="64"/>
      <c r="AG258" s="64"/>
      <c r="AH258" s="64"/>
      <c r="AI258" s="9">
        <f t="shared" ref="AI258:AI260" si="1046">AF258+AG258+AH258</f>
        <v>0</v>
      </c>
      <c r="AJ258" s="47">
        <f>OON!DV258</f>
        <v>0</v>
      </c>
      <c r="AK258" s="47">
        <f>OON!DW258</f>
        <v>0</v>
      </c>
      <c r="AL258" s="47"/>
      <c r="AM258" s="47"/>
      <c r="AN258" s="47"/>
      <c r="AO258" s="47"/>
      <c r="AP258" s="47"/>
      <c r="AQ258" s="47"/>
      <c r="AR258" s="47"/>
      <c r="AS258" s="47">
        <f t="shared" ref="AS258:AS260" si="1047">AJ258+AL258+AM258+AP258+AR258+AN258</f>
        <v>0</v>
      </c>
      <c r="AT258" s="47">
        <f t="shared" ref="AT258:AT260" si="1048">AK258+AQ258+AO258</f>
        <v>0</v>
      </c>
      <c r="AU258" s="47">
        <f t="shared" ref="AU258:AU260" si="1049">AS258+AT258</f>
        <v>0</v>
      </c>
      <c r="AV258" s="9">
        <f t="shared" ref="AV258:AV260" si="1050">AW258+AX258+AY258+AZ258+BA258</f>
        <v>8299325</v>
      </c>
      <c r="AW258" s="9">
        <f t="shared" ref="AW258:AW260" si="1051">I258+X258</f>
        <v>5694658</v>
      </c>
      <c r="AX258" s="9">
        <f t="shared" ref="AX258:AX260" si="1052">J258+AB258</f>
        <v>390000</v>
      </c>
      <c r="AY258" s="9">
        <f t="shared" ref="AY258:AY260" si="1053">K258+AD258</f>
        <v>2056614</v>
      </c>
      <c r="AZ258" s="9">
        <f t="shared" ref="AZ258:AZ260" si="1054">L258+AE258</f>
        <v>113893</v>
      </c>
      <c r="BA258" s="9">
        <f t="shared" ref="BA258:BA260" si="1055">M258+AI258</f>
        <v>44160</v>
      </c>
      <c r="BB258" s="47">
        <f t="shared" ref="BB258:BB260" si="1056">BC258+BD258</f>
        <v>11.37</v>
      </c>
      <c r="BC258" s="47">
        <f t="shared" ref="BC258:BC260" si="1057">O258+AS258</f>
        <v>7.0699999999999994</v>
      </c>
      <c r="BD258" s="47">
        <f t="shared" ref="BD258:BD260" si="1058">P258+AT258</f>
        <v>4.3</v>
      </c>
    </row>
    <row r="259" spans="1:57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47">
        <v>0</v>
      </c>
      <c r="O259" s="47">
        <v>0</v>
      </c>
      <c r="P259" s="47">
        <v>0</v>
      </c>
      <c r="Q259" s="9">
        <f t="shared" si="1040"/>
        <v>0</v>
      </c>
      <c r="R259" s="50"/>
      <c r="S259" s="50"/>
      <c r="T259" s="50"/>
      <c r="U259" s="50"/>
      <c r="V259" s="50"/>
      <c r="W259" s="50"/>
      <c r="X259" s="9">
        <f t="shared" si="1041"/>
        <v>0</v>
      </c>
      <c r="Y259" s="9"/>
      <c r="Z259" s="9">
        <f>OON!DR259+OON!DS259</f>
        <v>0</v>
      </c>
      <c r="AA259" s="9"/>
      <c r="AB259" s="9">
        <f t="shared" si="1042"/>
        <v>0</v>
      </c>
      <c r="AC259" s="9">
        <f t="shared" si="1043"/>
        <v>0</v>
      </c>
      <c r="AD259" s="9">
        <f t="shared" si="1044"/>
        <v>0</v>
      </c>
      <c r="AE259" s="9">
        <f t="shared" si="1045"/>
        <v>0</v>
      </c>
      <c r="AF259" s="50"/>
      <c r="AG259" s="50"/>
      <c r="AH259" s="50"/>
      <c r="AI259" s="9">
        <f t="shared" si="1046"/>
        <v>0</v>
      </c>
      <c r="AJ259" s="47">
        <f>OON!DV259</f>
        <v>0</v>
      </c>
      <c r="AK259" s="47">
        <f>OON!DW259</f>
        <v>0</v>
      </c>
      <c r="AL259" s="47"/>
      <c r="AM259" s="47"/>
      <c r="AN259" s="47"/>
      <c r="AO259" s="47"/>
      <c r="AP259" s="47"/>
      <c r="AQ259" s="47"/>
      <c r="AR259" s="47"/>
      <c r="AS259" s="47">
        <f t="shared" si="1047"/>
        <v>0</v>
      </c>
      <c r="AT259" s="47">
        <f t="shared" si="1048"/>
        <v>0</v>
      </c>
      <c r="AU259" s="47">
        <f t="shared" si="1049"/>
        <v>0</v>
      </c>
      <c r="AV259" s="9">
        <f t="shared" si="1050"/>
        <v>0</v>
      </c>
      <c r="AW259" s="9">
        <f t="shared" si="1051"/>
        <v>0</v>
      </c>
      <c r="AX259" s="9">
        <f t="shared" si="1052"/>
        <v>0</v>
      </c>
      <c r="AY259" s="9">
        <f t="shared" si="1053"/>
        <v>0</v>
      </c>
      <c r="AZ259" s="9">
        <f t="shared" si="1054"/>
        <v>0</v>
      </c>
      <c r="BA259" s="9">
        <f t="shared" si="1055"/>
        <v>0</v>
      </c>
      <c r="BB259" s="47">
        <f t="shared" si="1056"/>
        <v>0</v>
      </c>
      <c r="BC259" s="47">
        <f t="shared" si="1057"/>
        <v>0</v>
      </c>
      <c r="BD259" s="47">
        <f t="shared" si="1058"/>
        <v>0</v>
      </c>
    </row>
    <row r="260" spans="1:57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9">
        <v>319560</v>
      </c>
      <c r="I260" s="9">
        <v>234256</v>
      </c>
      <c r="J260" s="9">
        <v>0</v>
      </c>
      <c r="K260" s="9">
        <v>79179</v>
      </c>
      <c r="L260" s="9">
        <v>4685</v>
      </c>
      <c r="M260" s="9">
        <v>1440</v>
      </c>
      <c r="N260" s="47">
        <v>0.74</v>
      </c>
      <c r="O260" s="47">
        <v>0</v>
      </c>
      <c r="P260" s="47">
        <v>0.74</v>
      </c>
      <c r="Q260" s="9">
        <f t="shared" si="1040"/>
        <v>0</v>
      </c>
      <c r="R260" s="50"/>
      <c r="S260" s="50"/>
      <c r="T260" s="50"/>
      <c r="U260" s="50"/>
      <c r="V260" s="50"/>
      <c r="W260" s="50"/>
      <c r="X260" s="9">
        <f t="shared" si="1041"/>
        <v>0</v>
      </c>
      <c r="Y260" s="9"/>
      <c r="Z260" s="9">
        <f>OON!DR260+OON!DS260</f>
        <v>0</v>
      </c>
      <c r="AA260" s="9"/>
      <c r="AB260" s="9">
        <f t="shared" si="1042"/>
        <v>0</v>
      </c>
      <c r="AC260" s="9">
        <f t="shared" si="1043"/>
        <v>0</v>
      </c>
      <c r="AD260" s="9">
        <f t="shared" si="1044"/>
        <v>0</v>
      </c>
      <c r="AE260" s="9">
        <f t="shared" si="1045"/>
        <v>0</v>
      </c>
      <c r="AF260" s="50"/>
      <c r="AG260" s="50"/>
      <c r="AH260" s="50"/>
      <c r="AI260" s="9">
        <f t="shared" si="1046"/>
        <v>0</v>
      </c>
      <c r="AJ260" s="47">
        <f>OON!DV260</f>
        <v>0</v>
      </c>
      <c r="AK260" s="47">
        <f>OON!DW260</f>
        <v>0</v>
      </c>
      <c r="AL260" s="47"/>
      <c r="AM260" s="47"/>
      <c r="AN260" s="47"/>
      <c r="AO260" s="47"/>
      <c r="AP260" s="47"/>
      <c r="AQ260" s="47"/>
      <c r="AR260" s="47"/>
      <c r="AS260" s="47">
        <f t="shared" si="1047"/>
        <v>0</v>
      </c>
      <c r="AT260" s="47">
        <f t="shared" si="1048"/>
        <v>0</v>
      </c>
      <c r="AU260" s="47">
        <f t="shared" si="1049"/>
        <v>0</v>
      </c>
      <c r="AV260" s="9">
        <f t="shared" si="1050"/>
        <v>319560</v>
      </c>
      <c r="AW260" s="9">
        <f t="shared" si="1051"/>
        <v>234256</v>
      </c>
      <c r="AX260" s="9">
        <f t="shared" si="1052"/>
        <v>0</v>
      </c>
      <c r="AY260" s="9">
        <f t="shared" si="1053"/>
        <v>79179</v>
      </c>
      <c r="AZ260" s="9">
        <f t="shared" si="1054"/>
        <v>4685</v>
      </c>
      <c r="BA260" s="9">
        <f t="shared" si="1055"/>
        <v>1440</v>
      </c>
      <c r="BB260" s="47">
        <f t="shared" si="1056"/>
        <v>0.74</v>
      </c>
      <c r="BC260" s="47">
        <f t="shared" si="1057"/>
        <v>0</v>
      </c>
      <c r="BD260" s="47">
        <f t="shared" si="1058"/>
        <v>0.74</v>
      </c>
    </row>
    <row r="261" spans="1:57" x14ac:dyDescent="0.25">
      <c r="A261" s="30"/>
      <c r="B261" s="31"/>
      <c r="C261" s="32"/>
      <c r="D261" s="33" t="s">
        <v>198</v>
      </c>
      <c r="E261" s="31"/>
      <c r="F261" s="31"/>
      <c r="G261" s="32"/>
      <c r="H261" s="51">
        <v>8618885</v>
      </c>
      <c r="I261" s="51">
        <v>5928914</v>
      </c>
      <c r="J261" s="51">
        <v>390000</v>
      </c>
      <c r="K261" s="51">
        <v>2135793</v>
      </c>
      <c r="L261" s="51">
        <v>118578</v>
      </c>
      <c r="M261" s="51">
        <v>45600</v>
      </c>
      <c r="N261" s="58">
        <v>12.11</v>
      </c>
      <c r="O261" s="58">
        <v>7.0699999999999994</v>
      </c>
      <c r="P261" s="58">
        <v>5.04</v>
      </c>
      <c r="Q261" s="51">
        <f t="shared" ref="Q261:BD261" si="1059">SUM(Q258:Q260)</f>
        <v>0</v>
      </c>
      <c r="R261" s="51">
        <f t="shared" si="1059"/>
        <v>0</v>
      </c>
      <c r="S261" s="51">
        <f t="shared" si="1059"/>
        <v>0</v>
      </c>
      <c r="T261" s="51">
        <f t="shared" si="1059"/>
        <v>0</v>
      </c>
      <c r="U261" s="51">
        <f t="shared" si="1059"/>
        <v>0</v>
      </c>
      <c r="V261" s="51">
        <f t="shared" si="1059"/>
        <v>0</v>
      </c>
      <c r="W261" s="51">
        <f t="shared" si="1059"/>
        <v>0</v>
      </c>
      <c r="X261" s="51">
        <f t="shared" si="1059"/>
        <v>0</v>
      </c>
      <c r="Y261" s="51">
        <f t="shared" si="1059"/>
        <v>0</v>
      </c>
      <c r="Z261" s="51">
        <f t="shared" si="1059"/>
        <v>0</v>
      </c>
      <c r="AA261" s="51">
        <f t="shared" si="1059"/>
        <v>0</v>
      </c>
      <c r="AB261" s="51">
        <f t="shared" si="1059"/>
        <v>0</v>
      </c>
      <c r="AC261" s="51">
        <f t="shared" si="1059"/>
        <v>0</v>
      </c>
      <c r="AD261" s="51">
        <f t="shared" si="1059"/>
        <v>0</v>
      </c>
      <c r="AE261" s="51">
        <f t="shared" si="1059"/>
        <v>0</v>
      </c>
      <c r="AF261" s="51">
        <f t="shared" si="1059"/>
        <v>0</v>
      </c>
      <c r="AG261" s="51">
        <f t="shared" si="1059"/>
        <v>0</v>
      </c>
      <c r="AH261" s="51">
        <f t="shared" si="1059"/>
        <v>0</v>
      </c>
      <c r="AI261" s="51">
        <f t="shared" si="1059"/>
        <v>0</v>
      </c>
      <c r="AJ261" s="58">
        <f t="shared" si="1059"/>
        <v>0</v>
      </c>
      <c r="AK261" s="58">
        <f t="shared" si="1059"/>
        <v>0</v>
      </c>
      <c r="AL261" s="58">
        <f t="shared" si="1059"/>
        <v>0</v>
      </c>
      <c r="AM261" s="58">
        <f t="shared" si="1059"/>
        <v>0</v>
      </c>
      <c r="AN261" s="58">
        <f t="shared" si="1059"/>
        <v>0</v>
      </c>
      <c r="AO261" s="58">
        <f t="shared" si="1059"/>
        <v>0</v>
      </c>
      <c r="AP261" s="58">
        <f t="shared" si="1059"/>
        <v>0</v>
      </c>
      <c r="AQ261" s="58">
        <f t="shared" si="1059"/>
        <v>0</v>
      </c>
      <c r="AR261" s="58">
        <f t="shared" si="1059"/>
        <v>0</v>
      </c>
      <c r="AS261" s="58">
        <f t="shared" si="1059"/>
        <v>0</v>
      </c>
      <c r="AT261" s="58">
        <f t="shared" si="1059"/>
        <v>0</v>
      </c>
      <c r="AU261" s="58">
        <f t="shared" si="1059"/>
        <v>0</v>
      </c>
      <c r="AV261" s="51">
        <f t="shared" si="1059"/>
        <v>8618885</v>
      </c>
      <c r="AW261" s="51">
        <f t="shared" si="1059"/>
        <v>5928914</v>
      </c>
      <c r="AX261" s="51">
        <f t="shared" si="1059"/>
        <v>390000</v>
      </c>
      <c r="AY261" s="51">
        <f t="shared" si="1059"/>
        <v>2135793</v>
      </c>
      <c r="AZ261" s="51">
        <f t="shared" si="1059"/>
        <v>118578</v>
      </c>
      <c r="BA261" s="51">
        <f t="shared" si="1059"/>
        <v>45600</v>
      </c>
      <c r="BB261" s="58">
        <f t="shared" si="1059"/>
        <v>12.11</v>
      </c>
      <c r="BC261" s="58">
        <f t="shared" si="1059"/>
        <v>7.0699999999999994</v>
      </c>
      <c r="BD261" s="58">
        <f t="shared" si="1059"/>
        <v>5.04</v>
      </c>
      <c r="BE261" s="43">
        <f>AV261-H261</f>
        <v>0</v>
      </c>
    </row>
    <row r="262" spans="1:57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9">
        <v>10140646</v>
      </c>
      <c r="I262" s="9">
        <v>7205163</v>
      </c>
      <c r="J262" s="9">
        <v>0</v>
      </c>
      <c r="K262" s="9">
        <v>2435346</v>
      </c>
      <c r="L262" s="9">
        <v>144103</v>
      </c>
      <c r="M262" s="9">
        <v>356034</v>
      </c>
      <c r="N262" s="47">
        <v>12.77</v>
      </c>
      <c r="O262" s="47">
        <v>9.17</v>
      </c>
      <c r="P262" s="47">
        <v>3.6</v>
      </c>
      <c r="Q262" s="9">
        <f t="shared" ref="Q262:Q263" si="1060">Z262*-1</f>
        <v>0</v>
      </c>
      <c r="R262" s="64"/>
      <c r="S262" s="64"/>
      <c r="T262" s="64"/>
      <c r="U262" s="64"/>
      <c r="V262" s="64"/>
      <c r="W262" s="64"/>
      <c r="X262" s="9">
        <f t="shared" ref="X262:X263" si="1061">SUM(Q262:W262)</f>
        <v>0</v>
      </c>
      <c r="Y262" s="9"/>
      <c r="Z262" s="9">
        <f>OON!DR262+OON!DS262</f>
        <v>0</v>
      </c>
      <c r="AA262" s="9"/>
      <c r="AB262" s="9">
        <f t="shared" ref="AB262:AB263" si="1062">SUM(Y262:AA262)</f>
        <v>0</v>
      </c>
      <c r="AC262" s="9">
        <f t="shared" ref="AC262:AC263" si="1063">X262+AB262</f>
        <v>0</v>
      </c>
      <c r="AD262" s="9">
        <f t="shared" ref="AD262:AD263" si="1064">ROUND((X262+Y262+Z262)*33.8%,0)</f>
        <v>0</v>
      </c>
      <c r="AE262" s="9">
        <f t="shared" ref="AE262:AE263" si="1065">ROUND(X262*2%,0)</f>
        <v>0</v>
      </c>
      <c r="AF262" s="64"/>
      <c r="AG262" s="64"/>
      <c r="AH262" s="64"/>
      <c r="AI262" s="9">
        <f t="shared" ref="AI262:AI263" si="1066">AF262+AG262+AH262</f>
        <v>0</v>
      </c>
      <c r="AJ262" s="47">
        <f>OON!DV262</f>
        <v>0</v>
      </c>
      <c r="AK262" s="47">
        <f>OON!DW262</f>
        <v>0</v>
      </c>
      <c r="AL262" s="47"/>
      <c r="AM262" s="47"/>
      <c r="AN262" s="47"/>
      <c r="AO262" s="47"/>
      <c r="AP262" s="47"/>
      <c r="AQ262" s="47"/>
      <c r="AR262" s="47"/>
      <c r="AS262" s="47">
        <f t="shared" ref="AS262:AS263" si="1067">AJ262+AL262+AM262+AP262+AR262+AN262</f>
        <v>0</v>
      </c>
      <c r="AT262" s="47">
        <f t="shared" ref="AT262:AT263" si="1068">AK262+AQ262+AO262</f>
        <v>0</v>
      </c>
      <c r="AU262" s="47">
        <f t="shared" ref="AU262:AU263" si="1069">AS262+AT262</f>
        <v>0</v>
      </c>
      <c r="AV262" s="9">
        <f t="shared" ref="AV262:AV263" si="1070">AW262+AX262+AY262+AZ262+BA262</f>
        <v>10140646</v>
      </c>
      <c r="AW262" s="9">
        <f t="shared" ref="AW262:AW263" si="1071">I262+X262</f>
        <v>7205163</v>
      </c>
      <c r="AX262" s="9">
        <f t="shared" ref="AX262:AX263" si="1072">J262+AB262</f>
        <v>0</v>
      </c>
      <c r="AY262" s="9">
        <f t="shared" ref="AY262:AY263" si="1073">K262+AD262</f>
        <v>2435346</v>
      </c>
      <c r="AZ262" s="9">
        <f t="shared" ref="AZ262:AZ263" si="1074">L262+AE262</f>
        <v>144103</v>
      </c>
      <c r="BA262" s="9">
        <f t="shared" ref="BA262:BA263" si="1075">M262+AI262</f>
        <v>356034</v>
      </c>
      <c r="BB262" s="47">
        <f t="shared" ref="BB262:BB263" si="1076">BC262+BD262</f>
        <v>12.77</v>
      </c>
      <c r="BC262" s="47">
        <f t="shared" ref="BC262:BC263" si="1077">O262+AS262</f>
        <v>9.17</v>
      </c>
      <c r="BD262" s="47">
        <f t="shared" ref="BD262:BD263" si="1078">P262+AT262</f>
        <v>3.6</v>
      </c>
    </row>
    <row r="263" spans="1:57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47">
        <v>0</v>
      </c>
      <c r="O263" s="47">
        <v>0</v>
      </c>
      <c r="P263" s="47">
        <v>0</v>
      </c>
      <c r="Q263" s="9">
        <f t="shared" si="1060"/>
        <v>0</v>
      </c>
      <c r="R263" s="50"/>
      <c r="S263" s="50"/>
      <c r="T263" s="50"/>
      <c r="U263" s="50"/>
      <c r="V263" s="50"/>
      <c r="W263" s="50"/>
      <c r="X263" s="9">
        <f t="shared" si="1061"/>
        <v>0</v>
      </c>
      <c r="Y263" s="9"/>
      <c r="Z263" s="9">
        <f>OON!DR263+OON!DS263</f>
        <v>0</v>
      </c>
      <c r="AA263" s="9"/>
      <c r="AB263" s="9">
        <f t="shared" si="1062"/>
        <v>0</v>
      </c>
      <c r="AC263" s="9">
        <f t="shared" si="1063"/>
        <v>0</v>
      </c>
      <c r="AD263" s="9">
        <f t="shared" si="1064"/>
        <v>0</v>
      </c>
      <c r="AE263" s="9">
        <f t="shared" si="1065"/>
        <v>0</v>
      </c>
      <c r="AF263" s="50"/>
      <c r="AG263" s="50"/>
      <c r="AH263" s="50"/>
      <c r="AI263" s="9">
        <f t="shared" si="1066"/>
        <v>0</v>
      </c>
      <c r="AJ263" s="47">
        <f>OON!DV263</f>
        <v>0</v>
      </c>
      <c r="AK263" s="47">
        <f>OON!DW263</f>
        <v>0</v>
      </c>
      <c r="AL263" s="47"/>
      <c r="AM263" s="47"/>
      <c r="AN263" s="47"/>
      <c r="AO263" s="47"/>
      <c r="AP263" s="47"/>
      <c r="AQ263" s="47"/>
      <c r="AR263" s="47"/>
      <c r="AS263" s="47">
        <f t="shared" si="1067"/>
        <v>0</v>
      </c>
      <c r="AT263" s="47">
        <f t="shared" si="1068"/>
        <v>0</v>
      </c>
      <c r="AU263" s="47">
        <f t="shared" si="1069"/>
        <v>0</v>
      </c>
      <c r="AV263" s="9">
        <f t="shared" si="1070"/>
        <v>0</v>
      </c>
      <c r="AW263" s="9">
        <f t="shared" si="1071"/>
        <v>0</v>
      </c>
      <c r="AX263" s="9">
        <f t="shared" si="1072"/>
        <v>0</v>
      </c>
      <c r="AY263" s="9">
        <f t="shared" si="1073"/>
        <v>0</v>
      </c>
      <c r="AZ263" s="9">
        <f t="shared" si="1074"/>
        <v>0</v>
      </c>
      <c r="BA263" s="9">
        <f t="shared" si="1075"/>
        <v>0</v>
      </c>
      <c r="BB263" s="47">
        <f t="shared" si="1076"/>
        <v>0</v>
      </c>
      <c r="BC263" s="47">
        <f t="shared" si="1077"/>
        <v>0</v>
      </c>
      <c r="BD263" s="47">
        <f t="shared" si="1078"/>
        <v>0</v>
      </c>
    </row>
    <row r="264" spans="1:57" x14ac:dyDescent="0.25">
      <c r="A264" s="30"/>
      <c r="B264" s="31"/>
      <c r="C264" s="32"/>
      <c r="D264" s="33" t="s">
        <v>199</v>
      </c>
      <c r="E264" s="35"/>
      <c r="F264" s="35"/>
      <c r="G264" s="35"/>
      <c r="H264" s="51">
        <v>10140646</v>
      </c>
      <c r="I264" s="51">
        <v>7205163</v>
      </c>
      <c r="J264" s="51">
        <v>0</v>
      </c>
      <c r="K264" s="51">
        <v>2435346</v>
      </c>
      <c r="L264" s="51">
        <v>144103</v>
      </c>
      <c r="M264" s="51">
        <v>356034</v>
      </c>
      <c r="N264" s="58">
        <v>12.77</v>
      </c>
      <c r="O264" s="58">
        <v>9.17</v>
      </c>
      <c r="P264" s="58">
        <v>3.6</v>
      </c>
      <c r="Q264" s="51">
        <f t="shared" ref="Q264:BD264" si="1079">SUM(Q262:Q263)</f>
        <v>0</v>
      </c>
      <c r="R264" s="51">
        <f t="shared" si="1079"/>
        <v>0</v>
      </c>
      <c r="S264" s="51">
        <f t="shared" si="1079"/>
        <v>0</v>
      </c>
      <c r="T264" s="51">
        <f t="shared" si="1079"/>
        <v>0</v>
      </c>
      <c r="U264" s="51">
        <f t="shared" si="1079"/>
        <v>0</v>
      </c>
      <c r="V264" s="51">
        <f t="shared" si="1079"/>
        <v>0</v>
      </c>
      <c r="W264" s="51">
        <f t="shared" si="1079"/>
        <v>0</v>
      </c>
      <c r="X264" s="51">
        <f t="shared" si="1079"/>
        <v>0</v>
      </c>
      <c r="Y264" s="51">
        <f t="shared" si="1079"/>
        <v>0</v>
      </c>
      <c r="Z264" s="51">
        <f t="shared" si="1079"/>
        <v>0</v>
      </c>
      <c r="AA264" s="51">
        <f t="shared" si="1079"/>
        <v>0</v>
      </c>
      <c r="AB264" s="51">
        <f t="shared" si="1079"/>
        <v>0</v>
      </c>
      <c r="AC264" s="51">
        <f t="shared" si="1079"/>
        <v>0</v>
      </c>
      <c r="AD264" s="51">
        <f t="shared" si="1079"/>
        <v>0</v>
      </c>
      <c r="AE264" s="51">
        <f t="shared" si="1079"/>
        <v>0</v>
      </c>
      <c r="AF264" s="51">
        <f t="shared" si="1079"/>
        <v>0</v>
      </c>
      <c r="AG264" s="51">
        <f t="shared" si="1079"/>
        <v>0</v>
      </c>
      <c r="AH264" s="51">
        <f t="shared" si="1079"/>
        <v>0</v>
      </c>
      <c r="AI264" s="51">
        <f t="shared" si="1079"/>
        <v>0</v>
      </c>
      <c r="AJ264" s="58">
        <f t="shared" si="1079"/>
        <v>0</v>
      </c>
      <c r="AK264" s="58">
        <f t="shared" si="1079"/>
        <v>0</v>
      </c>
      <c r="AL264" s="58">
        <f t="shared" si="1079"/>
        <v>0</v>
      </c>
      <c r="AM264" s="58">
        <f t="shared" si="1079"/>
        <v>0</v>
      </c>
      <c r="AN264" s="58">
        <f t="shared" si="1079"/>
        <v>0</v>
      </c>
      <c r="AO264" s="58">
        <f t="shared" si="1079"/>
        <v>0</v>
      </c>
      <c r="AP264" s="58">
        <f t="shared" si="1079"/>
        <v>0</v>
      </c>
      <c r="AQ264" s="58">
        <f t="shared" si="1079"/>
        <v>0</v>
      </c>
      <c r="AR264" s="58">
        <f t="shared" si="1079"/>
        <v>0</v>
      </c>
      <c r="AS264" s="58">
        <f t="shared" si="1079"/>
        <v>0</v>
      </c>
      <c r="AT264" s="58">
        <f t="shared" si="1079"/>
        <v>0</v>
      </c>
      <c r="AU264" s="58">
        <f t="shared" si="1079"/>
        <v>0</v>
      </c>
      <c r="AV264" s="51">
        <f t="shared" si="1079"/>
        <v>10140646</v>
      </c>
      <c r="AW264" s="51">
        <f t="shared" si="1079"/>
        <v>7205163</v>
      </c>
      <c r="AX264" s="51">
        <f t="shared" si="1079"/>
        <v>0</v>
      </c>
      <c r="AY264" s="51">
        <f t="shared" si="1079"/>
        <v>2435346</v>
      </c>
      <c r="AZ264" s="51">
        <f t="shared" si="1079"/>
        <v>144103</v>
      </c>
      <c r="BA264" s="51">
        <f t="shared" si="1079"/>
        <v>356034</v>
      </c>
      <c r="BB264" s="58">
        <f t="shared" si="1079"/>
        <v>12.77</v>
      </c>
      <c r="BC264" s="58">
        <f t="shared" si="1079"/>
        <v>9.17</v>
      </c>
      <c r="BD264" s="58">
        <f t="shared" si="1079"/>
        <v>3.6</v>
      </c>
      <c r="BE264" s="43">
        <f>AV264-H264</f>
        <v>0</v>
      </c>
    </row>
    <row r="265" spans="1:57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9">
        <v>9059187</v>
      </c>
      <c r="I265" s="9">
        <v>6392565</v>
      </c>
      <c r="J265" s="9">
        <v>0</v>
      </c>
      <c r="K265" s="9">
        <v>2160687</v>
      </c>
      <c r="L265" s="9">
        <v>127851</v>
      </c>
      <c r="M265" s="9">
        <v>378084</v>
      </c>
      <c r="N265" s="47">
        <v>11.49</v>
      </c>
      <c r="O265" s="47">
        <v>7.8</v>
      </c>
      <c r="P265" s="47">
        <v>3.69</v>
      </c>
      <c r="Q265" s="9">
        <f t="shared" ref="Q265:Q266" si="1080">Z265*-1</f>
        <v>0</v>
      </c>
      <c r="R265" s="64"/>
      <c r="S265" s="64"/>
      <c r="T265" s="64"/>
      <c r="U265" s="64"/>
      <c r="V265" s="64"/>
      <c r="W265" s="64"/>
      <c r="X265" s="9">
        <f t="shared" ref="X265:X266" si="1081">SUM(Q265:W265)</f>
        <v>0</v>
      </c>
      <c r="Y265" s="9"/>
      <c r="Z265" s="9">
        <f>OON!DR265+OON!DS265</f>
        <v>0</v>
      </c>
      <c r="AA265" s="9"/>
      <c r="AB265" s="9">
        <f t="shared" ref="AB265:AB266" si="1082">SUM(Y265:AA265)</f>
        <v>0</v>
      </c>
      <c r="AC265" s="9">
        <f t="shared" ref="AC265:AC266" si="1083">X265+AB265</f>
        <v>0</v>
      </c>
      <c r="AD265" s="9">
        <f t="shared" ref="AD265:AD266" si="1084">ROUND((X265+Y265+Z265)*33.8%,0)</f>
        <v>0</v>
      </c>
      <c r="AE265" s="9">
        <f t="shared" ref="AE265:AE266" si="1085">ROUND(X265*2%,0)</f>
        <v>0</v>
      </c>
      <c r="AF265" s="64"/>
      <c r="AG265" s="64"/>
      <c r="AH265" s="64"/>
      <c r="AI265" s="9">
        <f t="shared" ref="AI265:AI266" si="1086">AF265+AG265+AH265</f>
        <v>0</v>
      </c>
      <c r="AJ265" s="47">
        <f>OON!DV265</f>
        <v>0</v>
      </c>
      <c r="AK265" s="47">
        <f>OON!DW265</f>
        <v>0</v>
      </c>
      <c r="AL265" s="47"/>
      <c r="AM265" s="47"/>
      <c r="AN265" s="47"/>
      <c r="AO265" s="47"/>
      <c r="AP265" s="47"/>
      <c r="AQ265" s="47"/>
      <c r="AR265" s="47"/>
      <c r="AS265" s="47">
        <f t="shared" ref="AS265:AS266" si="1087">AJ265+AL265+AM265+AP265+AR265+AN265</f>
        <v>0</v>
      </c>
      <c r="AT265" s="47">
        <f t="shared" ref="AT265:AT266" si="1088">AK265+AQ265+AO265</f>
        <v>0</v>
      </c>
      <c r="AU265" s="47">
        <f t="shared" ref="AU265:AU266" si="1089">AS265+AT265</f>
        <v>0</v>
      </c>
      <c r="AV265" s="9">
        <f t="shared" ref="AV265:AV266" si="1090">AW265+AX265+AY265+AZ265+BA265</f>
        <v>9059187</v>
      </c>
      <c r="AW265" s="9">
        <f t="shared" ref="AW265:AW266" si="1091">I265+X265</f>
        <v>6392565</v>
      </c>
      <c r="AX265" s="9">
        <f t="shared" ref="AX265:AX266" si="1092">J265+AB265</f>
        <v>0</v>
      </c>
      <c r="AY265" s="9">
        <f t="shared" ref="AY265:AY266" si="1093">K265+AD265</f>
        <v>2160687</v>
      </c>
      <c r="AZ265" s="9">
        <f t="shared" ref="AZ265:AZ266" si="1094">L265+AE265</f>
        <v>127851</v>
      </c>
      <c r="BA265" s="9">
        <f t="shared" ref="BA265:BA266" si="1095">M265+AI265</f>
        <v>378084</v>
      </c>
      <c r="BB265" s="47">
        <f t="shared" ref="BB265:BB266" si="1096">BC265+BD265</f>
        <v>11.49</v>
      </c>
      <c r="BC265" s="47">
        <f t="shared" ref="BC265:BC266" si="1097">O265+AS265</f>
        <v>7.8</v>
      </c>
      <c r="BD265" s="47">
        <f t="shared" ref="BD265:BD266" si="1098">P265+AT265</f>
        <v>3.69</v>
      </c>
    </row>
    <row r="266" spans="1:57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47">
        <v>0</v>
      </c>
      <c r="O266" s="47">
        <v>0</v>
      </c>
      <c r="P266" s="47">
        <v>0</v>
      </c>
      <c r="Q266" s="9">
        <f t="shared" si="1080"/>
        <v>0</v>
      </c>
      <c r="R266" s="50"/>
      <c r="S266" s="50"/>
      <c r="T266" s="50"/>
      <c r="U266" s="50"/>
      <c r="V266" s="50"/>
      <c r="W266" s="50"/>
      <c r="X266" s="9">
        <f t="shared" si="1081"/>
        <v>0</v>
      </c>
      <c r="Y266" s="9"/>
      <c r="Z266" s="9">
        <f>OON!DR266+OON!DS266</f>
        <v>0</v>
      </c>
      <c r="AA266" s="9"/>
      <c r="AB266" s="9">
        <f t="shared" si="1082"/>
        <v>0</v>
      </c>
      <c r="AC266" s="9">
        <f t="shared" si="1083"/>
        <v>0</v>
      </c>
      <c r="AD266" s="9">
        <f t="shared" si="1084"/>
        <v>0</v>
      </c>
      <c r="AE266" s="9">
        <f t="shared" si="1085"/>
        <v>0</v>
      </c>
      <c r="AF266" s="50"/>
      <c r="AG266" s="50"/>
      <c r="AH266" s="50"/>
      <c r="AI266" s="9">
        <f t="shared" si="1086"/>
        <v>0</v>
      </c>
      <c r="AJ266" s="47">
        <f>OON!DV266</f>
        <v>0</v>
      </c>
      <c r="AK266" s="47">
        <f>OON!DW266</f>
        <v>0</v>
      </c>
      <c r="AL266" s="47"/>
      <c r="AM266" s="47"/>
      <c r="AN266" s="47"/>
      <c r="AO266" s="47"/>
      <c r="AP266" s="47"/>
      <c r="AQ266" s="47"/>
      <c r="AR266" s="47"/>
      <c r="AS266" s="47">
        <f t="shared" si="1087"/>
        <v>0</v>
      </c>
      <c r="AT266" s="47">
        <f t="shared" si="1088"/>
        <v>0</v>
      </c>
      <c r="AU266" s="47">
        <f t="shared" si="1089"/>
        <v>0</v>
      </c>
      <c r="AV266" s="9">
        <f t="shared" si="1090"/>
        <v>0</v>
      </c>
      <c r="AW266" s="9">
        <f t="shared" si="1091"/>
        <v>0</v>
      </c>
      <c r="AX266" s="9">
        <f t="shared" si="1092"/>
        <v>0</v>
      </c>
      <c r="AY266" s="9">
        <f t="shared" si="1093"/>
        <v>0</v>
      </c>
      <c r="AZ266" s="9">
        <f t="shared" si="1094"/>
        <v>0</v>
      </c>
      <c r="BA266" s="9">
        <f t="shared" si="1095"/>
        <v>0</v>
      </c>
      <c r="BB266" s="47">
        <f t="shared" si="1096"/>
        <v>0</v>
      </c>
      <c r="BC266" s="47">
        <f t="shared" si="1097"/>
        <v>0</v>
      </c>
      <c r="BD266" s="47">
        <f t="shared" si="1098"/>
        <v>0</v>
      </c>
    </row>
    <row r="267" spans="1:57" x14ac:dyDescent="0.25">
      <c r="A267" s="30"/>
      <c r="B267" s="31"/>
      <c r="C267" s="32"/>
      <c r="D267" s="33" t="s">
        <v>200</v>
      </c>
      <c r="E267" s="35"/>
      <c r="F267" s="35"/>
      <c r="G267" s="35"/>
      <c r="H267" s="51">
        <v>9059187</v>
      </c>
      <c r="I267" s="51">
        <v>6392565</v>
      </c>
      <c r="J267" s="51">
        <v>0</v>
      </c>
      <c r="K267" s="51">
        <v>2160687</v>
      </c>
      <c r="L267" s="51">
        <v>127851</v>
      </c>
      <c r="M267" s="51">
        <v>378084</v>
      </c>
      <c r="N267" s="58">
        <v>11.49</v>
      </c>
      <c r="O267" s="58">
        <v>7.8</v>
      </c>
      <c r="P267" s="58">
        <v>3.69</v>
      </c>
      <c r="Q267" s="51">
        <f t="shared" ref="Q267:BD267" si="1099">SUM(Q265:Q266)</f>
        <v>0</v>
      </c>
      <c r="R267" s="51">
        <f t="shared" si="1099"/>
        <v>0</v>
      </c>
      <c r="S267" s="51">
        <f t="shared" si="1099"/>
        <v>0</v>
      </c>
      <c r="T267" s="51">
        <f t="shared" si="1099"/>
        <v>0</v>
      </c>
      <c r="U267" s="51">
        <f t="shared" si="1099"/>
        <v>0</v>
      </c>
      <c r="V267" s="51">
        <f t="shared" si="1099"/>
        <v>0</v>
      </c>
      <c r="W267" s="51">
        <f t="shared" si="1099"/>
        <v>0</v>
      </c>
      <c r="X267" s="51">
        <f t="shared" si="1099"/>
        <v>0</v>
      </c>
      <c r="Y267" s="51">
        <f t="shared" si="1099"/>
        <v>0</v>
      </c>
      <c r="Z267" s="51">
        <f t="shared" si="1099"/>
        <v>0</v>
      </c>
      <c r="AA267" s="51">
        <f t="shared" si="1099"/>
        <v>0</v>
      </c>
      <c r="AB267" s="51">
        <f t="shared" si="1099"/>
        <v>0</v>
      </c>
      <c r="AC267" s="51">
        <f t="shared" si="1099"/>
        <v>0</v>
      </c>
      <c r="AD267" s="51">
        <f t="shared" si="1099"/>
        <v>0</v>
      </c>
      <c r="AE267" s="51">
        <f t="shared" si="1099"/>
        <v>0</v>
      </c>
      <c r="AF267" s="51">
        <f t="shared" si="1099"/>
        <v>0</v>
      </c>
      <c r="AG267" s="51">
        <f t="shared" si="1099"/>
        <v>0</v>
      </c>
      <c r="AH267" s="51">
        <f t="shared" si="1099"/>
        <v>0</v>
      </c>
      <c r="AI267" s="51">
        <f t="shared" si="1099"/>
        <v>0</v>
      </c>
      <c r="AJ267" s="58">
        <f t="shared" si="1099"/>
        <v>0</v>
      </c>
      <c r="AK267" s="58">
        <f t="shared" si="1099"/>
        <v>0</v>
      </c>
      <c r="AL267" s="58">
        <f t="shared" si="1099"/>
        <v>0</v>
      </c>
      <c r="AM267" s="58">
        <f t="shared" si="1099"/>
        <v>0</v>
      </c>
      <c r="AN267" s="58">
        <f t="shared" si="1099"/>
        <v>0</v>
      </c>
      <c r="AO267" s="58">
        <f t="shared" si="1099"/>
        <v>0</v>
      </c>
      <c r="AP267" s="58">
        <f t="shared" si="1099"/>
        <v>0</v>
      </c>
      <c r="AQ267" s="58">
        <f t="shared" si="1099"/>
        <v>0</v>
      </c>
      <c r="AR267" s="58">
        <f t="shared" si="1099"/>
        <v>0</v>
      </c>
      <c r="AS267" s="58">
        <f t="shared" si="1099"/>
        <v>0</v>
      </c>
      <c r="AT267" s="58">
        <f t="shared" si="1099"/>
        <v>0</v>
      </c>
      <c r="AU267" s="58">
        <f t="shared" si="1099"/>
        <v>0</v>
      </c>
      <c r="AV267" s="51">
        <f t="shared" si="1099"/>
        <v>9059187</v>
      </c>
      <c r="AW267" s="51">
        <f t="shared" si="1099"/>
        <v>6392565</v>
      </c>
      <c r="AX267" s="51">
        <f t="shared" si="1099"/>
        <v>0</v>
      </c>
      <c r="AY267" s="51">
        <f t="shared" si="1099"/>
        <v>2160687</v>
      </c>
      <c r="AZ267" s="51">
        <f t="shared" si="1099"/>
        <v>127851</v>
      </c>
      <c r="BA267" s="51">
        <f t="shared" si="1099"/>
        <v>378084</v>
      </c>
      <c r="BB267" s="58">
        <f t="shared" si="1099"/>
        <v>11.49</v>
      </c>
      <c r="BC267" s="58">
        <f t="shared" si="1099"/>
        <v>7.8</v>
      </c>
      <c r="BD267" s="58">
        <f t="shared" si="1099"/>
        <v>3.69</v>
      </c>
      <c r="BE267" s="43">
        <f>AV267-H267</f>
        <v>0</v>
      </c>
    </row>
    <row r="268" spans="1:57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9">
        <v>14949467</v>
      </c>
      <c r="I268" s="9">
        <v>10594389</v>
      </c>
      <c r="J268" s="9">
        <v>40000</v>
      </c>
      <c r="K268" s="9">
        <v>3594423</v>
      </c>
      <c r="L268" s="9">
        <v>211888</v>
      </c>
      <c r="M268" s="9">
        <v>508767</v>
      </c>
      <c r="N268" s="47">
        <v>18.63</v>
      </c>
      <c r="O268" s="47">
        <v>13.77</v>
      </c>
      <c r="P268" s="47">
        <v>4.8599999999999994</v>
      </c>
      <c r="Q268" s="9">
        <f t="shared" ref="Q268:Q269" si="1100">Z268*-1</f>
        <v>0</v>
      </c>
      <c r="R268" s="64"/>
      <c r="S268" s="64"/>
      <c r="T268" s="64"/>
      <c r="U268" s="64"/>
      <c r="V268" s="64"/>
      <c r="W268" s="64"/>
      <c r="X268" s="9">
        <f t="shared" ref="X268:X269" si="1101">SUM(Q268:W268)</f>
        <v>0</v>
      </c>
      <c r="Y268" s="9"/>
      <c r="Z268" s="9">
        <f>OON!DR268+OON!DS268</f>
        <v>0</v>
      </c>
      <c r="AA268" s="9"/>
      <c r="AB268" s="9">
        <f t="shared" ref="AB268:AB269" si="1102">SUM(Y268:AA268)</f>
        <v>0</v>
      </c>
      <c r="AC268" s="9">
        <f t="shared" ref="AC268:AC269" si="1103">X268+AB268</f>
        <v>0</v>
      </c>
      <c r="AD268" s="9">
        <f t="shared" ref="AD268:AD269" si="1104">ROUND((X268+Y268+Z268)*33.8%,0)</f>
        <v>0</v>
      </c>
      <c r="AE268" s="9">
        <f t="shared" ref="AE268:AE269" si="1105">ROUND(X268*2%,0)</f>
        <v>0</v>
      </c>
      <c r="AF268" s="64"/>
      <c r="AG268" s="64"/>
      <c r="AH268" s="64"/>
      <c r="AI268" s="9">
        <f t="shared" ref="AI268:AI269" si="1106">AF268+AG268+AH268</f>
        <v>0</v>
      </c>
      <c r="AJ268" s="47">
        <f>OON!DV268</f>
        <v>0</v>
      </c>
      <c r="AK268" s="47">
        <f>OON!DW268</f>
        <v>0</v>
      </c>
      <c r="AL268" s="47"/>
      <c r="AM268" s="47"/>
      <c r="AN268" s="47"/>
      <c r="AO268" s="47"/>
      <c r="AP268" s="47"/>
      <c r="AQ268" s="47"/>
      <c r="AR268" s="47"/>
      <c r="AS268" s="47">
        <f t="shared" ref="AS268:AS269" si="1107">AJ268+AL268+AM268+AP268+AR268+AN268</f>
        <v>0</v>
      </c>
      <c r="AT268" s="47">
        <f t="shared" ref="AT268:AT269" si="1108">AK268+AQ268+AO268</f>
        <v>0</v>
      </c>
      <c r="AU268" s="47">
        <f t="shared" ref="AU268:AU269" si="1109">AS268+AT268</f>
        <v>0</v>
      </c>
      <c r="AV268" s="9">
        <f t="shared" ref="AV268:AV269" si="1110">AW268+AX268+AY268+AZ268+BA268</f>
        <v>14949467</v>
      </c>
      <c r="AW268" s="9">
        <f t="shared" ref="AW268:AW269" si="1111">I268+X268</f>
        <v>10594389</v>
      </c>
      <c r="AX268" s="9">
        <f t="shared" ref="AX268:AX269" si="1112">J268+AB268</f>
        <v>40000</v>
      </c>
      <c r="AY268" s="9">
        <f t="shared" ref="AY268:AY269" si="1113">K268+AD268</f>
        <v>3594423</v>
      </c>
      <c r="AZ268" s="9">
        <f t="shared" ref="AZ268:AZ269" si="1114">L268+AE268</f>
        <v>211888</v>
      </c>
      <c r="BA268" s="9">
        <f t="shared" ref="BA268:BA269" si="1115">M268+AI268</f>
        <v>508767</v>
      </c>
      <c r="BB268" s="47">
        <f t="shared" ref="BB268:BB269" si="1116">BC268+BD268</f>
        <v>18.63</v>
      </c>
      <c r="BC268" s="47">
        <f t="shared" ref="BC268:BC269" si="1117">O268+AS268</f>
        <v>13.77</v>
      </c>
      <c r="BD268" s="47">
        <f t="shared" ref="BD268:BD269" si="1118">P268+AT268</f>
        <v>4.8599999999999994</v>
      </c>
    </row>
    <row r="269" spans="1:57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47">
        <v>0</v>
      </c>
      <c r="O269" s="47">
        <v>0</v>
      </c>
      <c r="P269" s="47">
        <v>0</v>
      </c>
      <c r="Q269" s="9">
        <f t="shared" si="1100"/>
        <v>0</v>
      </c>
      <c r="R269" s="50"/>
      <c r="S269" s="50"/>
      <c r="T269" s="50"/>
      <c r="U269" s="50"/>
      <c r="V269" s="50"/>
      <c r="W269" s="50"/>
      <c r="X269" s="9">
        <f t="shared" si="1101"/>
        <v>0</v>
      </c>
      <c r="Y269" s="9"/>
      <c r="Z269" s="9">
        <f>OON!DR269+OON!DS269</f>
        <v>0</v>
      </c>
      <c r="AA269" s="9"/>
      <c r="AB269" s="9">
        <f t="shared" si="1102"/>
        <v>0</v>
      </c>
      <c r="AC269" s="9">
        <f t="shared" si="1103"/>
        <v>0</v>
      </c>
      <c r="AD269" s="9">
        <f t="shared" si="1104"/>
        <v>0</v>
      </c>
      <c r="AE269" s="9">
        <f t="shared" si="1105"/>
        <v>0</v>
      </c>
      <c r="AF269" s="50"/>
      <c r="AG269" s="50"/>
      <c r="AH269" s="50"/>
      <c r="AI269" s="9">
        <f t="shared" si="1106"/>
        <v>0</v>
      </c>
      <c r="AJ269" s="47">
        <f>OON!DV269</f>
        <v>0</v>
      </c>
      <c r="AK269" s="47">
        <f>OON!DW269</f>
        <v>0</v>
      </c>
      <c r="AL269" s="47"/>
      <c r="AM269" s="47"/>
      <c r="AN269" s="47"/>
      <c r="AO269" s="47"/>
      <c r="AP269" s="47"/>
      <c r="AQ269" s="47"/>
      <c r="AR269" s="47"/>
      <c r="AS269" s="47">
        <f t="shared" si="1107"/>
        <v>0</v>
      </c>
      <c r="AT269" s="47">
        <f t="shared" si="1108"/>
        <v>0</v>
      </c>
      <c r="AU269" s="47">
        <f t="shared" si="1109"/>
        <v>0</v>
      </c>
      <c r="AV269" s="9">
        <f t="shared" si="1110"/>
        <v>0</v>
      </c>
      <c r="AW269" s="9">
        <f t="shared" si="1111"/>
        <v>0</v>
      </c>
      <c r="AX269" s="9">
        <f t="shared" si="1112"/>
        <v>0</v>
      </c>
      <c r="AY269" s="9">
        <f t="shared" si="1113"/>
        <v>0</v>
      </c>
      <c r="AZ269" s="9">
        <f t="shared" si="1114"/>
        <v>0</v>
      </c>
      <c r="BA269" s="9">
        <f t="shared" si="1115"/>
        <v>0</v>
      </c>
      <c r="BB269" s="47">
        <f t="shared" si="1116"/>
        <v>0</v>
      </c>
      <c r="BC269" s="47">
        <f t="shared" si="1117"/>
        <v>0</v>
      </c>
      <c r="BD269" s="47">
        <f t="shared" si="1118"/>
        <v>0</v>
      </c>
    </row>
    <row r="270" spans="1:57" x14ac:dyDescent="0.25">
      <c r="A270" s="30"/>
      <c r="B270" s="31"/>
      <c r="C270" s="32"/>
      <c r="D270" s="33" t="s">
        <v>201</v>
      </c>
      <c r="E270" s="35"/>
      <c r="F270" s="35"/>
      <c r="G270" s="35"/>
      <c r="H270" s="51">
        <v>14949467</v>
      </c>
      <c r="I270" s="51">
        <v>10594389</v>
      </c>
      <c r="J270" s="51">
        <v>40000</v>
      </c>
      <c r="K270" s="51">
        <v>3594423</v>
      </c>
      <c r="L270" s="51">
        <v>211888</v>
      </c>
      <c r="M270" s="51">
        <v>508767</v>
      </c>
      <c r="N270" s="58">
        <v>18.63</v>
      </c>
      <c r="O270" s="58">
        <v>13.77</v>
      </c>
      <c r="P270" s="58">
        <v>4.8599999999999994</v>
      </c>
      <c r="Q270" s="51">
        <f t="shared" ref="Q270:BD270" si="1119">SUM(Q268:Q269)</f>
        <v>0</v>
      </c>
      <c r="R270" s="51">
        <f t="shared" si="1119"/>
        <v>0</v>
      </c>
      <c r="S270" s="51">
        <f t="shared" si="1119"/>
        <v>0</v>
      </c>
      <c r="T270" s="51">
        <f t="shared" si="1119"/>
        <v>0</v>
      </c>
      <c r="U270" s="51">
        <f t="shared" si="1119"/>
        <v>0</v>
      </c>
      <c r="V270" s="51">
        <f t="shared" si="1119"/>
        <v>0</v>
      </c>
      <c r="W270" s="51">
        <f t="shared" si="1119"/>
        <v>0</v>
      </c>
      <c r="X270" s="51">
        <f t="shared" si="1119"/>
        <v>0</v>
      </c>
      <c r="Y270" s="51">
        <f t="shared" si="1119"/>
        <v>0</v>
      </c>
      <c r="Z270" s="51">
        <f t="shared" si="1119"/>
        <v>0</v>
      </c>
      <c r="AA270" s="51">
        <f t="shared" si="1119"/>
        <v>0</v>
      </c>
      <c r="AB270" s="51">
        <f t="shared" si="1119"/>
        <v>0</v>
      </c>
      <c r="AC270" s="51">
        <f t="shared" si="1119"/>
        <v>0</v>
      </c>
      <c r="AD270" s="51">
        <f t="shared" si="1119"/>
        <v>0</v>
      </c>
      <c r="AE270" s="51">
        <f t="shared" si="1119"/>
        <v>0</v>
      </c>
      <c r="AF270" s="51">
        <f t="shared" si="1119"/>
        <v>0</v>
      </c>
      <c r="AG270" s="51">
        <f t="shared" si="1119"/>
        <v>0</v>
      </c>
      <c r="AH270" s="51">
        <f t="shared" si="1119"/>
        <v>0</v>
      </c>
      <c r="AI270" s="51">
        <f t="shared" si="1119"/>
        <v>0</v>
      </c>
      <c r="AJ270" s="58">
        <f t="shared" si="1119"/>
        <v>0</v>
      </c>
      <c r="AK270" s="58">
        <f t="shared" si="1119"/>
        <v>0</v>
      </c>
      <c r="AL270" s="58">
        <f t="shared" si="1119"/>
        <v>0</v>
      </c>
      <c r="AM270" s="58">
        <f t="shared" si="1119"/>
        <v>0</v>
      </c>
      <c r="AN270" s="58">
        <f t="shared" si="1119"/>
        <v>0</v>
      </c>
      <c r="AO270" s="58">
        <f t="shared" si="1119"/>
        <v>0</v>
      </c>
      <c r="AP270" s="58">
        <f t="shared" si="1119"/>
        <v>0</v>
      </c>
      <c r="AQ270" s="58">
        <f t="shared" si="1119"/>
        <v>0</v>
      </c>
      <c r="AR270" s="58">
        <f t="shared" si="1119"/>
        <v>0</v>
      </c>
      <c r="AS270" s="58">
        <f t="shared" si="1119"/>
        <v>0</v>
      </c>
      <c r="AT270" s="58">
        <f t="shared" si="1119"/>
        <v>0</v>
      </c>
      <c r="AU270" s="58">
        <f t="shared" si="1119"/>
        <v>0</v>
      </c>
      <c r="AV270" s="51">
        <f t="shared" si="1119"/>
        <v>14949467</v>
      </c>
      <c r="AW270" s="51">
        <f t="shared" si="1119"/>
        <v>10594389</v>
      </c>
      <c r="AX270" s="51">
        <f t="shared" si="1119"/>
        <v>40000</v>
      </c>
      <c r="AY270" s="51">
        <f t="shared" si="1119"/>
        <v>3594423</v>
      </c>
      <c r="AZ270" s="51">
        <f t="shared" si="1119"/>
        <v>211888</v>
      </c>
      <c r="BA270" s="51">
        <f t="shared" si="1119"/>
        <v>508767</v>
      </c>
      <c r="BB270" s="58">
        <f t="shared" si="1119"/>
        <v>18.63</v>
      </c>
      <c r="BC270" s="58">
        <f t="shared" si="1119"/>
        <v>13.77</v>
      </c>
      <c r="BD270" s="58">
        <f t="shared" si="1119"/>
        <v>4.8599999999999994</v>
      </c>
      <c r="BE270" s="43">
        <f>AV270-H270</f>
        <v>0</v>
      </c>
    </row>
    <row r="271" spans="1:57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9">
        <v>7150325</v>
      </c>
      <c r="I271" s="9">
        <v>5061450</v>
      </c>
      <c r="J271" s="9">
        <v>5000</v>
      </c>
      <c r="K271" s="9">
        <v>1712460</v>
      </c>
      <c r="L271" s="9">
        <v>101229</v>
      </c>
      <c r="M271" s="9">
        <v>270186</v>
      </c>
      <c r="N271" s="47">
        <v>9</v>
      </c>
      <c r="O271" s="47">
        <v>6.37</v>
      </c>
      <c r="P271" s="47">
        <v>2.6300000000000003</v>
      </c>
      <c r="Q271" s="9">
        <f t="shared" ref="Q271:Q273" si="1120">Z271*-1</f>
        <v>0</v>
      </c>
      <c r="R271" s="64"/>
      <c r="S271" s="64"/>
      <c r="T271" s="64"/>
      <c r="U271" s="64"/>
      <c r="V271" s="64"/>
      <c r="W271" s="64"/>
      <c r="X271" s="9">
        <f t="shared" ref="X271:X273" si="1121">SUM(Q271:W271)</f>
        <v>0</v>
      </c>
      <c r="Y271" s="9"/>
      <c r="Z271" s="9">
        <f>OON!DR271+OON!DS271</f>
        <v>0</v>
      </c>
      <c r="AA271" s="9"/>
      <c r="AB271" s="9">
        <f t="shared" ref="AB271:AB273" si="1122">SUM(Y271:AA271)</f>
        <v>0</v>
      </c>
      <c r="AC271" s="9">
        <f t="shared" ref="AC271:AC273" si="1123">X271+AB271</f>
        <v>0</v>
      </c>
      <c r="AD271" s="9">
        <f t="shared" ref="AD271:AD273" si="1124">ROUND((X271+Y271+Z271)*33.8%,0)</f>
        <v>0</v>
      </c>
      <c r="AE271" s="9">
        <f t="shared" ref="AE271:AE273" si="1125">ROUND(X271*2%,0)</f>
        <v>0</v>
      </c>
      <c r="AF271" s="64"/>
      <c r="AG271" s="64"/>
      <c r="AH271" s="64"/>
      <c r="AI271" s="9">
        <f t="shared" ref="AI271:AI273" si="1126">AF271+AG271+AH271</f>
        <v>0</v>
      </c>
      <c r="AJ271" s="47">
        <f>OON!DV271</f>
        <v>0</v>
      </c>
      <c r="AK271" s="47">
        <f>OON!DW271</f>
        <v>0</v>
      </c>
      <c r="AL271" s="47"/>
      <c r="AM271" s="47"/>
      <c r="AN271" s="47"/>
      <c r="AO271" s="47"/>
      <c r="AP271" s="47"/>
      <c r="AQ271" s="47"/>
      <c r="AR271" s="47"/>
      <c r="AS271" s="47">
        <f t="shared" ref="AS271:AS273" si="1127">AJ271+AL271+AM271+AP271+AR271+AN271</f>
        <v>0</v>
      </c>
      <c r="AT271" s="47">
        <f t="shared" ref="AT271:AT273" si="1128">AK271+AQ271+AO271</f>
        <v>0</v>
      </c>
      <c r="AU271" s="47">
        <f t="shared" ref="AU271:AU273" si="1129">AS271+AT271</f>
        <v>0</v>
      </c>
      <c r="AV271" s="9">
        <f t="shared" ref="AV271:AV273" si="1130">AW271+AX271+AY271+AZ271+BA271</f>
        <v>7150325</v>
      </c>
      <c r="AW271" s="9">
        <f t="shared" ref="AW271:AW273" si="1131">I271+X271</f>
        <v>5061450</v>
      </c>
      <c r="AX271" s="9">
        <f t="shared" ref="AX271:AX273" si="1132">J271+AB271</f>
        <v>5000</v>
      </c>
      <c r="AY271" s="9">
        <f t="shared" ref="AY271:AY273" si="1133">K271+AD271</f>
        <v>1712460</v>
      </c>
      <c r="AZ271" s="9">
        <f t="shared" ref="AZ271:AZ273" si="1134">L271+AE271</f>
        <v>101229</v>
      </c>
      <c r="BA271" s="9">
        <f t="shared" ref="BA271:BA273" si="1135">M271+AI271</f>
        <v>270186</v>
      </c>
      <c r="BB271" s="47">
        <f t="shared" ref="BB271:BB273" si="1136">BC271+BD271</f>
        <v>9</v>
      </c>
      <c r="BC271" s="47">
        <f t="shared" ref="BC271:BC273" si="1137">O271+AS271</f>
        <v>6.37</v>
      </c>
      <c r="BD271" s="47">
        <f t="shared" ref="BD271:BD273" si="1138">P271+AT271</f>
        <v>2.6300000000000003</v>
      </c>
    </row>
    <row r="272" spans="1:57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9">
        <v>2908030</v>
      </c>
      <c r="I272" s="9">
        <v>2138967</v>
      </c>
      <c r="J272" s="9">
        <v>0</v>
      </c>
      <c r="K272" s="9">
        <v>722971</v>
      </c>
      <c r="L272" s="9">
        <v>42780</v>
      </c>
      <c r="M272" s="9">
        <v>3312</v>
      </c>
      <c r="N272" s="47">
        <v>4.0500000000000007</v>
      </c>
      <c r="O272" s="47">
        <v>2.85</v>
      </c>
      <c r="P272" s="47">
        <v>1.2000000000000002</v>
      </c>
      <c r="Q272" s="9">
        <f t="shared" si="1120"/>
        <v>0</v>
      </c>
      <c r="R272" s="50"/>
      <c r="S272" s="50"/>
      <c r="T272" s="50"/>
      <c r="U272" s="50"/>
      <c r="V272" s="50"/>
      <c r="W272" s="50"/>
      <c r="X272" s="9">
        <f t="shared" si="1121"/>
        <v>0</v>
      </c>
      <c r="Y272" s="9"/>
      <c r="Z272" s="9">
        <f>OON!DR272+OON!DS272</f>
        <v>0</v>
      </c>
      <c r="AA272" s="9"/>
      <c r="AB272" s="9">
        <f t="shared" si="1122"/>
        <v>0</v>
      </c>
      <c r="AC272" s="9">
        <f t="shared" si="1123"/>
        <v>0</v>
      </c>
      <c r="AD272" s="9">
        <f t="shared" si="1124"/>
        <v>0</v>
      </c>
      <c r="AE272" s="9">
        <f t="shared" si="1125"/>
        <v>0</v>
      </c>
      <c r="AF272" s="50"/>
      <c r="AG272" s="50"/>
      <c r="AH272" s="50"/>
      <c r="AI272" s="9">
        <f t="shared" si="1126"/>
        <v>0</v>
      </c>
      <c r="AJ272" s="47">
        <f>OON!DV272</f>
        <v>0</v>
      </c>
      <c r="AK272" s="47">
        <f>OON!DW272</f>
        <v>0</v>
      </c>
      <c r="AL272" s="47"/>
      <c r="AM272" s="47"/>
      <c r="AN272" s="47"/>
      <c r="AO272" s="47"/>
      <c r="AP272" s="47"/>
      <c r="AQ272" s="47"/>
      <c r="AR272" s="47"/>
      <c r="AS272" s="47">
        <f t="shared" si="1127"/>
        <v>0</v>
      </c>
      <c r="AT272" s="47">
        <f t="shared" si="1128"/>
        <v>0</v>
      </c>
      <c r="AU272" s="47">
        <f t="shared" si="1129"/>
        <v>0</v>
      </c>
      <c r="AV272" s="9">
        <f t="shared" si="1130"/>
        <v>2908030</v>
      </c>
      <c r="AW272" s="9">
        <f t="shared" si="1131"/>
        <v>2138967</v>
      </c>
      <c r="AX272" s="9">
        <f t="shared" si="1132"/>
        <v>0</v>
      </c>
      <c r="AY272" s="9">
        <f t="shared" si="1133"/>
        <v>722971</v>
      </c>
      <c r="AZ272" s="9">
        <f t="shared" si="1134"/>
        <v>42780</v>
      </c>
      <c r="BA272" s="9">
        <f t="shared" si="1135"/>
        <v>3312</v>
      </c>
      <c r="BB272" s="47">
        <f t="shared" si="1136"/>
        <v>4.0500000000000007</v>
      </c>
      <c r="BC272" s="47">
        <f t="shared" si="1137"/>
        <v>2.85</v>
      </c>
      <c r="BD272" s="47">
        <f t="shared" si="1138"/>
        <v>1.2000000000000002</v>
      </c>
    </row>
    <row r="273" spans="1:57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47">
        <v>0</v>
      </c>
      <c r="O273" s="47">
        <v>0</v>
      </c>
      <c r="P273" s="47">
        <v>0</v>
      </c>
      <c r="Q273" s="9">
        <f t="shared" si="1120"/>
        <v>0</v>
      </c>
      <c r="R273" s="50"/>
      <c r="S273" s="50"/>
      <c r="T273" s="50"/>
      <c r="U273" s="50"/>
      <c r="V273" s="50"/>
      <c r="W273" s="50"/>
      <c r="X273" s="9">
        <f t="shared" si="1121"/>
        <v>0</v>
      </c>
      <c r="Y273" s="9"/>
      <c r="Z273" s="9">
        <f>OON!DR273+OON!DS273</f>
        <v>0</v>
      </c>
      <c r="AA273" s="9"/>
      <c r="AB273" s="9">
        <f t="shared" si="1122"/>
        <v>0</v>
      </c>
      <c r="AC273" s="9">
        <f t="shared" si="1123"/>
        <v>0</v>
      </c>
      <c r="AD273" s="9">
        <f t="shared" si="1124"/>
        <v>0</v>
      </c>
      <c r="AE273" s="9">
        <f t="shared" si="1125"/>
        <v>0</v>
      </c>
      <c r="AF273" s="50"/>
      <c r="AG273" s="50"/>
      <c r="AH273" s="50"/>
      <c r="AI273" s="9">
        <f t="shared" si="1126"/>
        <v>0</v>
      </c>
      <c r="AJ273" s="47">
        <f>OON!DV273</f>
        <v>0</v>
      </c>
      <c r="AK273" s="47">
        <f>OON!DW273</f>
        <v>0</v>
      </c>
      <c r="AL273" s="47"/>
      <c r="AM273" s="47"/>
      <c r="AN273" s="47"/>
      <c r="AO273" s="47"/>
      <c r="AP273" s="47"/>
      <c r="AQ273" s="47"/>
      <c r="AR273" s="47"/>
      <c r="AS273" s="47">
        <f t="shared" si="1127"/>
        <v>0</v>
      </c>
      <c r="AT273" s="47">
        <f t="shared" si="1128"/>
        <v>0</v>
      </c>
      <c r="AU273" s="47">
        <f t="shared" si="1129"/>
        <v>0</v>
      </c>
      <c r="AV273" s="9">
        <f t="shared" si="1130"/>
        <v>0</v>
      </c>
      <c r="AW273" s="9">
        <f t="shared" si="1131"/>
        <v>0</v>
      </c>
      <c r="AX273" s="9">
        <f t="shared" si="1132"/>
        <v>0</v>
      </c>
      <c r="AY273" s="9">
        <f t="shared" si="1133"/>
        <v>0</v>
      </c>
      <c r="AZ273" s="9">
        <f t="shared" si="1134"/>
        <v>0</v>
      </c>
      <c r="BA273" s="9">
        <f t="shared" si="1135"/>
        <v>0</v>
      </c>
      <c r="BB273" s="47">
        <f t="shared" si="1136"/>
        <v>0</v>
      </c>
      <c r="BC273" s="47">
        <f t="shared" si="1137"/>
        <v>0</v>
      </c>
      <c r="BD273" s="47">
        <f t="shared" si="1138"/>
        <v>0</v>
      </c>
    </row>
    <row r="274" spans="1:57" x14ac:dyDescent="0.25">
      <c r="A274" s="30"/>
      <c r="B274" s="31"/>
      <c r="C274" s="32"/>
      <c r="D274" s="33" t="s">
        <v>202</v>
      </c>
      <c r="E274" s="35"/>
      <c r="F274" s="35"/>
      <c r="G274" s="35"/>
      <c r="H274" s="51">
        <v>10058355</v>
      </c>
      <c r="I274" s="51">
        <v>7200417</v>
      </c>
      <c r="J274" s="51">
        <v>5000</v>
      </c>
      <c r="K274" s="51">
        <v>2435431</v>
      </c>
      <c r="L274" s="51">
        <v>144009</v>
      </c>
      <c r="M274" s="51">
        <v>273498</v>
      </c>
      <c r="N274" s="58">
        <v>13.05</v>
      </c>
      <c r="O274" s="58">
        <v>9.2200000000000006</v>
      </c>
      <c r="P274" s="58">
        <v>3.8300000000000005</v>
      </c>
      <c r="Q274" s="51">
        <f t="shared" ref="Q274:BD274" si="1139">SUM(Q271:Q273)</f>
        <v>0</v>
      </c>
      <c r="R274" s="51">
        <f t="shared" si="1139"/>
        <v>0</v>
      </c>
      <c r="S274" s="51">
        <f t="shared" si="1139"/>
        <v>0</v>
      </c>
      <c r="T274" s="51">
        <f t="shared" si="1139"/>
        <v>0</v>
      </c>
      <c r="U274" s="51">
        <f t="shared" si="1139"/>
        <v>0</v>
      </c>
      <c r="V274" s="51">
        <f t="shared" si="1139"/>
        <v>0</v>
      </c>
      <c r="W274" s="51">
        <f t="shared" si="1139"/>
        <v>0</v>
      </c>
      <c r="X274" s="51">
        <f t="shared" si="1139"/>
        <v>0</v>
      </c>
      <c r="Y274" s="51">
        <f t="shared" si="1139"/>
        <v>0</v>
      </c>
      <c r="Z274" s="51">
        <f t="shared" si="1139"/>
        <v>0</v>
      </c>
      <c r="AA274" s="51">
        <f t="shared" si="1139"/>
        <v>0</v>
      </c>
      <c r="AB274" s="51">
        <f t="shared" si="1139"/>
        <v>0</v>
      </c>
      <c r="AC274" s="51">
        <f t="shared" si="1139"/>
        <v>0</v>
      </c>
      <c r="AD274" s="51">
        <f t="shared" si="1139"/>
        <v>0</v>
      </c>
      <c r="AE274" s="51">
        <f t="shared" si="1139"/>
        <v>0</v>
      </c>
      <c r="AF274" s="51">
        <f t="shared" si="1139"/>
        <v>0</v>
      </c>
      <c r="AG274" s="51">
        <f t="shared" si="1139"/>
        <v>0</v>
      </c>
      <c r="AH274" s="51">
        <f t="shared" si="1139"/>
        <v>0</v>
      </c>
      <c r="AI274" s="51">
        <f t="shared" si="1139"/>
        <v>0</v>
      </c>
      <c r="AJ274" s="58">
        <f t="shared" si="1139"/>
        <v>0</v>
      </c>
      <c r="AK274" s="58">
        <f t="shared" si="1139"/>
        <v>0</v>
      </c>
      <c r="AL274" s="58">
        <f t="shared" si="1139"/>
        <v>0</v>
      </c>
      <c r="AM274" s="58">
        <f t="shared" si="1139"/>
        <v>0</v>
      </c>
      <c r="AN274" s="58">
        <f t="shared" si="1139"/>
        <v>0</v>
      </c>
      <c r="AO274" s="58">
        <f t="shared" si="1139"/>
        <v>0</v>
      </c>
      <c r="AP274" s="58">
        <f t="shared" si="1139"/>
        <v>0</v>
      </c>
      <c r="AQ274" s="58">
        <f t="shared" si="1139"/>
        <v>0</v>
      </c>
      <c r="AR274" s="58">
        <f t="shared" si="1139"/>
        <v>0</v>
      </c>
      <c r="AS274" s="58">
        <f t="shared" si="1139"/>
        <v>0</v>
      </c>
      <c r="AT274" s="58">
        <f t="shared" si="1139"/>
        <v>0</v>
      </c>
      <c r="AU274" s="58">
        <f t="shared" si="1139"/>
        <v>0</v>
      </c>
      <c r="AV274" s="51">
        <f t="shared" si="1139"/>
        <v>10058355</v>
      </c>
      <c r="AW274" s="51">
        <f t="shared" si="1139"/>
        <v>7200417</v>
      </c>
      <c r="AX274" s="51">
        <f t="shared" si="1139"/>
        <v>5000</v>
      </c>
      <c r="AY274" s="51">
        <f t="shared" si="1139"/>
        <v>2435431</v>
      </c>
      <c r="AZ274" s="51">
        <f t="shared" si="1139"/>
        <v>144009</v>
      </c>
      <c r="BA274" s="51">
        <f t="shared" si="1139"/>
        <v>273498</v>
      </c>
      <c r="BB274" s="58">
        <f t="shared" si="1139"/>
        <v>13.05</v>
      </c>
      <c r="BC274" s="58">
        <f t="shared" si="1139"/>
        <v>9.2200000000000006</v>
      </c>
      <c r="BD274" s="58">
        <f t="shared" si="1139"/>
        <v>3.8300000000000005</v>
      </c>
      <c r="BE274" s="43">
        <f>AV274-H274</f>
        <v>0</v>
      </c>
    </row>
    <row r="275" spans="1:57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9">
        <v>11681811</v>
      </c>
      <c r="I275" s="9">
        <v>8462262</v>
      </c>
      <c r="J275" s="9">
        <v>80000</v>
      </c>
      <c r="K275" s="9">
        <v>2887284</v>
      </c>
      <c r="L275" s="9">
        <v>169245</v>
      </c>
      <c r="M275" s="9">
        <v>83020</v>
      </c>
      <c r="N275" s="47">
        <v>14.73</v>
      </c>
      <c r="O275" s="47">
        <v>12.06</v>
      </c>
      <c r="P275" s="47">
        <v>2.67</v>
      </c>
      <c r="Q275" s="9">
        <f t="shared" ref="Q275:Q277" si="1140">Z275*-1</f>
        <v>0</v>
      </c>
      <c r="R275" s="64"/>
      <c r="S275" s="64"/>
      <c r="T275" s="64"/>
      <c r="U275" s="64"/>
      <c r="V275" s="64"/>
      <c r="W275" s="64"/>
      <c r="X275" s="9">
        <f t="shared" ref="X275:X277" si="1141">SUM(Q275:W275)</f>
        <v>0</v>
      </c>
      <c r="Y275" s="9"/>
      <c r="Z275" s="9">
        <f>OON!DR275+OON!DS275</f>
        <v>0</v>
      </c>
      <c r="AA275" s="9"/>
      <c r="AB275" s="9">
        <f t="shared" ref="AB275:AB277" si="1142">SUM(Y275:AA275)</f>
        <v>0</v>
      </c>
      <c r="AC275" s="9">
        <f t="shared" ref="AC275:AC277" si="1143">X275+AB275</f>
        <v>0</v>
      </c>
      <c r="AD275" s="9">
        <f t="shared" ref="AD275:AD277" si="1144">ROUND((X275+Y275+Z275)*33.8%,0)</f>
        <v>0</v>
      </c>
      <c r="AE275" s="9">
        <f t="shared" ref="AE275:AE277" si="1145">ROUND(X275*2%,0)</f>
        <v>0</v>
      </c>
      <c r="AF275" s="64"/>
      <c r="AG275" s="64"/>
      <c r="AH275" s="64"/>
      <c r="AI275" s="9">
        <f t="shared" ref="AI275:AI277" si="1146">AF275+AG275+AH275</f>
        <v>0</v>
      </c>
      <c r="AJ275" s="47">
        <f>OON!DV275</f>
        <v>0</v>
      </c>
      <c r="AK275" s="47">
        <f>OON!DW275</f>
        <v>0</v>
      </c>
      <c r="AL275" s="47"/>
      <c r="AM275" s="47"/>
      <c r="AN275" s="47"/>
      <c r="AO275" s="47"/>
      <c r="AP275" s="47"/>
      <c r="AQ275" s="47"/>
      <c r="AR275" s="47"/>
      <c r="AS275" s="47">
        <f t="shared" ref="AS275:AS277" si="1147">AJ275+AL275+AM275+AP275+AR275+AN275</f>
        <v>0</v>
      </c>
      <c r="AT275" s="47">
        <f t="shared" ref="AT275:AT277" si="1148">AK275+AQ275+AO275</f>
        <v>0</v>
      </c>
      <c r="AU275" s="47">
        <f t="shared" ref="AU275:AU277" si="1149">AS275+AT275</f>
        <v>0</v>
      </c>
      <c r="AV275" s="9">
        <f t="shared" ref="AV275:AV277" si="1150">AW275+AX275+AY275+AZ275+BA275</f>
        <v>11681811</v>
      </c>
      <c r="AW275" s="9">
        <f t="shared" ref="AW275:AW277" si="1151">I275+X275</f>
        <v>8462262</v>
      </c>
      <c r="AX275" s="9">
        <f t="shared" ref="AX275:AX277" si="1152">J275+AB275</f>
        <v>80000</v>
      </c>
      <c r="AY275" s="9">
        <f t="shared" ref="AY275:AY277" si="1153">K275+AD275</f>
        <v>2887284</v>
      </c>
      <c r="AZ275" s="9">
        <f t="shared" ref="AZ275:AZ277" si="1154">L275+AE275</f>
        <v>169245</v>
      </c>
      <c r="BA275" s="9">
        <f t="shared" ref="BA275:BA277" si="1155">M275+AI275</f>
        <v>83020</v>
      </c>
      <c r="BB275" s="47">
        <f t="shared" ref="BB275:BB277" si="1156">BC275+BD275</f>
        <v>14.73</v>
      </c>
      <c r="BC275" s="47">
        <f t="shared" ref="BC275:BC277" si="1157">O275+AS275</f>
        <v>12.06</v>
      </c>
      <c r="BD275" s="47">
        <f t="shared" ref="BD275:BD277" si="1158">P275+AT275</f>
        <v>2.67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9">
        <v>1023810</v>
      </c>
      <c r="I276" s="9">
        <v>729814</v>
      </c>
      <c r="J276" s="9">
        <v>23514</v>
      </c>
      <c r="K276" s="9">
        <v>254625</v>
      </c>
      <c r="L276" s="9">
        <v>14597</v>
      </c>
      <c r="M276" s="9">
        <v>1260</v>
      </c>
      <c r="N276" s="47">
        <v>1.2200000000000002</v>
      </c>
      <c r="O276" s="47">
        <v>1.0900000000000001</v>
      </c>
      <c r="P276" s="47">
        <v>0.13</v>
      </c>
      <c r="Q276" s="9">
        <f t="shared" si="1140"/>
        <v>0</v>
      </c>
      <c r="R276" s="50"/>
      <c r="S276" s="50"/>
      <c r="T276" s="50"/>
      <c r="U276" s="50"/>
      <c r="V276" s="50"/>
      <c r="W276" s="50"/>
      <c r="X276" s="9">
        <f t="shared" si="1141"/>
        <v>0</v>
      </c>
      <c r="Y276" s="9"/>
      <c r="Z276" s="9">
        <f>OON!DR276+OON!DS276</f>
        <v>0</v>
      </c>
      <c r="AA276" s="9"/>
      <c r="AB276" s="9">
        <f t="shared" si="1142"/>
        <v>0</v>
      </c>
      <c r="AC276" s="9">
        <f t="shared" si="1143"/>
        <v>0</v>
      </c>
      <c r="AD276" s="9">
        <f t="shared" si="1144"/>
        <v>0</v>
      </c>
      <c r="AE276" s="9">
        <f t="shared" si="1145"/>
        <v>0</v>
      </c>
      <c r="AF276" s="50"/>
      <c r="AG276" s="50"/>
      <c r="AH276" s="50"/>
      <c r="AI276" s="9">
        <f t="shared" si="1146"/>
        <v>0</v>
      </c>
      <c r="AJ276" s="47">
        <f>OON!DV276</f>
        <v>0</v>
      </c>
      <c r="AK276" s="47">
        <f>OON!DW276</f>
        <v>0</v>
      </c>
      <c r="AL276" s="47"/>
      <c r="AM276" s="47"/>
      <c r="AN276" s="47"/>
      <c r="AO276" s="47"/>
      <c r="AP276" s="47"/>
      <c r="AQ276" s="47"/>
      <c r="AR276" s="47"/>
      <c r="AS276" s="47">
        <f t="shared" si="1147"/>
        <v>0</v>
      </c>
      <c r="AT276" s="47">
        <f t="shared" si="1148"/>
        <v>0</v>
      </c>
      <c r="AU276" s="47">
        <f t="shared" si="1149"/>
        <v>0</v>
      </c>
      <c r="AV276" s="9">
        <f t="shared" si="1150"/>
        <v>1023810</v>
      </c>
      <c r="AW276" s="9">
        <f t="shared" si="1151"/>
        <v>729814</v>
      </c>
      <c r="AX276" s="9">
        <f t="shared" si="1152"/>
        <v>23514</v>
      </c>
      <c r="AY276" s="9">
        <f t="shared" si="1153"/>
        <v>254625</v>
      </c>
      <c r="AZ276" s="9">
        <f t="shared" si="1154"/>
        <v>14597</v>
      </c>
      <c r="BA276" s="9">
        <f t="shared" si="1155"/>
        <v>1260</v>
      </c>
      <c r="BB276" s="47">
        <f t="shared" si="1156"/>
        <v>1.2200000000000002</v>
      </c>
      <c r="BC276" s="47">
        <f t="shared" si="1157"/>
        <v>1.0900000000000001</v>
      </c>
      <c r="BD276" s="47">
        <f t="shared" si="1158"/>
        <v>0.13</v>
      </c>
    </row>
    <row r="277" spans="1:57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47">
        <v>0</v>
      </c>
      <c r="O277" s="47">
        <v>0</v>
      </c>
      <c r="P277" s="47">
        <v>0</v>
      </c>
      <c r="Q277" s="9">
        <f t="shared" si="1140"/>
        <v>0</v>
      </c>
      <c r="R277" s="50"/>
      <c r="S277" s="50"/>
      <c r="T277" s="50"/>
      <c r="U277" s="50"/>
      <c r="V277" s="50"/>
      <c r="W277" s="50"/>
      <c r="X277" s="9">
        <f t="shared" si="1141"/>
        <v>0</v>
      </c>
      <c r="Y277" s="9"/>
      <c r="Z277" s="9">
        <f>OON!DR277+OON!DS277</f>
        <v>0</v>
      </c>
      <c r="AA277" s="9"/>
      <c r="AB277" s="9">
        <f t="shared" si="1142"/>
        <v>0</v>
      </c>
      <c r="AC277" s="9">
        <f t="shared" si="1143"/>
        <v>0</v>
      </c>
      <c r="AD277" s="9">
        <f t="shared" si="1144"/>
        <v>0</v>
      </c>
      <c r="AE277" s="9">
        <f t="shared" si="1145"/>
        <v>0</v>
      </c>
      <c r="AF277" s="50"/>
      <c r="AG277" s="50"/>
      <c r="AH277" s="50"/>
      <c r="AI277" s="9">
        <f t="shared" si="1146"/>
        <v>0</v>
      </c>
      <c r="AJ277" s="47">
        <f>OON!DV277</f>
        <v>0</v>
      </c>
      <c r="AK277" s="47">
        <f>OON!DW277</f>
        <v>0</v>
      </c>
      <c r="AL277" s="47"/>
      <c r="AM277" s="47"/>
      <c r="AN277" s="47"/>
      <c r="AO277" s="47"/>
      <c r="AP277" s="47"/>
      <c r="AQ277" s="47"/>
      <c r="AR277" s="47"/>
      <c r="AS277" s="47">
        <f t="shared" si="1147"/>
        <v>0</v>
      </c>
      <c r="AT277" s="47">
        <f t="shared" si="1148"/>
        <v>0</v>
      </c>
      <c r="AU277" s="47">
        <f t="shared" si="1149"/>
        <v>0</v>
      </c>
      <c r="AV277" s="9">
        <f t="shared" si="1150"/>
        <v>0</v>
      </c>
      <c r="AW277" s="9">
        <f t="shared" si="1151"/>
        <v>0</v>
      </c>
      <c r="AX277" s="9">
        <f t="shared" si="1152"/>
        <v>0</v>
      </c>
      <c r="AY277" s="9">
        <f t="shared" si="1153"/>
        <v>0</v>
      </c>
      <c r="AZ277" s="9">
        <f t="shared" si="1154"/>
        <v>0</v>
      </c>
      <c r="BA277" s="9">
        <f t="shared" si="1155"/>
        <v>0</v>
      </c>
      <c r="BB277" s="47">
        <f t="shared" si="1156"/>
        <v>0</v>
      </c>
      <c r="BC277" s="47">
        <f t="shared" si="1157"/>
        <v>0</v>
      </c>
      <c r="BD277" s="47">
        <f t="shared" si="1158"/>
        <v>0</v>
      </c>
    </row>
    <row r="278" spans="1:57" x14ac:dyDescent="0.25">
      <c r="A278" s="30"/>
      <c r="B278" s="31"/>
      <c r="C278" s="32"/>
      <c r="D278" s="33" t="s">
        <v>203</v>
      </c>
      <c r="E278" s="35"/>
      <c r="F278" s="35"/>
      <c r="G278" s="35"/>
      <c r="H278" s="51">
        <v>12705621</v>
      </c>
      <c r="I278" s="51">
        <v>9192076</v>
      </c>
      <c r="J278" s="51">
        <v>103514</v>
      </c>
      <c r="K278" s="51">
        <v>3141909</v>
      </c>
      <c r="L278" s="51">
        <v>183842</v>
      </c>
      <c r="M278" s="51">
        <v>84280</v>
      </c>
      <c r="N278" s="58">
        <v>15.950000000000001</v>
      </c>
      <c r="O278" s="58">
        <v>13.15</v>
      </c>
      <c r="P278" s="58">
        <v>2.8</v>
      </c>
      <c r="Q278" s="51">
        <f t="shared" ref="Q278:BD278" si="1159">SUM(Q275:Q277)</f>
        <v>0</v>
      </c>
      <c r="R278" s="51">
        <f t="shared" si="1159"/>
        <v>0</v>
      </c>
      <c r="S278" s="51">
        <f t="shared" si="1159"/>
        <v>0</v>
      </c>
      <c r="T278" s="51">
        <f t="shared" si="1159"/>
        <v>0</v>
      </c>
      <c r="U278" s="51">
        <f t="shared" si="1159"/>
        <v>0</v>
      </c>
      <c r="V278" s="51">
        <f t="shared" si="1159"/>
        <v>0</v>
      </c>
      <c r="W278" s="51">
        <f t="shared" si="1159"/>
        <v>0</v>
      </c>
      <c r="X278" s="51">
        <f t="shared" si="1159"/>
        <v>0</v>
      </c>
      <c r="Y278" s="51">
        <f t="shared" si="1159"/>
        <v>0</v>
      </c>
      <c r="Z278" s="51">
        <f t="shared" si="1159"/>
        <v>0</v>
      </c>
      <c r="AA278" s="51">
        <f t="shared" si="1159"/>
        <v>0</v>
      </c>
      <c r="AB278" s="51">
        <f t="shared" si="1159"/>
        <v>0</v>
      </c>
      <c r="AC278" s="51">
        <f t="shared" si="1159"/>
        <v>0</v>
      </c>
      <c r="AD278" s="51">
        <f t="shared" si="1159"/>
        <v>0</v>
      </c>
      <c r="AE278" s="51">
        <f t="shared" si="1159"/>
        <v>0</v>
      </c>
      <c r="AF278" s="51">
        <f t="shared" si="1159"/>
        <v>0</v>
      </c>
      <c r="AG278" s="51">
        <f t="shared" si="1159"/>
        <v>0</v>
      </c>
      <c r="AH278" s="51">
        <f t="shared" si="1159"/>
        <v>0</v>
      </c>
      <c r="AI278" s="51">
        <f t="shared" si="1159"/>
        <v>0</v>
      </c>
      <c r="AJ278" s="58">
        <f t="shared" si="1159"/>
        <v>0</v>
      </c>
      <c r="AK278" s="58">
        <f t="shared" si="1159"/>
        <v>0</v>
      </c>
      <c r="AL278" s="58">
        <f t="shared" si="1159"/>
        <v>0</v>
      </c>
      <c r="AM278" s="58">
        <f t="shared" si="1159"/>
        <v>0</v>
      </c>
      <c r="AN278" s="58">
        <f t="shared" ref="AN278:AO278" si="1160">SUM(AN275:AN277)</f>
        <v>0</v>
      </c>
      <c r="AO278" s="58">
        <f t="shared" si="1160"/>
        <v>0</v>
      </c>
      <c r="AP278" s="58">
        <f t="shared" si="1159"/>
        <v>0</v>
      </c>
      <c r="AQ278" s="58">
        <f t="shared" si="1159"/>
        <v>0</v>
      </c>
      <c r="AR278" s="58">
        <f t="shared" si="1159"/>
        <v>0</v>
      </c>
      <c r="AS278" s="58">
        <f t="shared" si="1159"/>
        <v>0</v>
      </c>
      <c r="AT278" s="58">
        <f t="shared" si="1159"/>
        <v>0</v>
      </c>
      <c r="AU278" s="58">
        <f t="shared" si="1159"/>
        <v>0</v>
      </c>
      <c r="AV278" s="51">
        <f t="shared" si="1159"/>
        <v>12705621</v>
      </c>
      <c r="AW278" s="51">
        <f t="shared" si="1159"/>
        <v>9192076</v>
      </c>
      <c r="AX278" s="51">
        <f t="shared" si="1159"/>
        <v>103514</v>
      </c>
      <c r="AY278" s="51">
        <f t="shared" si="1159"/>
        <v>3141909</v>
      </c>
      <c r="AZ278" s="51">
        <f t="shared" si="1159"/>
        <v>183842</v>
      </c>
      <c r="BA278" s="51">
        <f t="shared" si="1159"/>
        <v>84280</v>
      </c>
      <c r="BB278" s="58">
        <f t="shared" si="1159"/>
        <v>15.950000000000001</v>
      </c>
      <c r="BC278" s="58">
        <f t="shared" si="1159"/>
        <v>13.15</v>
      </c>
      <c r="BD278" s="58">
        <f t="shared" si="1159"/>
        <v>2.8</v>
      </c>
      <c r="BE278" s="43">
        <f>AV278-H278</f>
        <v>0</v>
      </c>
    </row>
    <row r="279" spans="1:57" x14ac:dyDescent="0.25">
      <c r="A279" s="30"/>
      <c r="B279" s="31"/>
      <c r="C279" s="32"/>
      <c r="D279" s="33" t="s">
        <v>97</v>
      </c>
      <c r="E279" s="35"/>
      <c r="F279" s="35"/>
      <c r="G279" s="35"/>
      <c r="H279" s="51">
        <v>2086999499</v>
      </c>
      <c r="I279" s="51">
        <v>1501270233</v>
      </c>
      <c r="J279" s="51">
        <v>17113793</v>
      </c>
      <c r="K279" s="51">
        <v>513027277</v>
      </c>
      <c r="L279" s="51">
        <v>30025861</v>
      </c>
      <c r="M279" s="51">
        <v>25562335</v>
      </c>
      <c r="N279" s="58">
        <v>2784.9300000000007</v>
      </c>
      <c r="O279" s="58">
        <v>2044.74</v>
      </c>
      <c r="P279" s="58">
        <v>740.18999999999983</v>
      </c>
      <c r="Q279" s="51">
        <f>Q278+Q274+Q270+Q267+Q264+Q261+Q257+Q254+Q250+Q246+Q242+Q238+Q234+Q227+Q219+Q212+Q205+Q200+Q196+Q187+Q176+Q165+Q159+Q152+Q146+Q140+Q137+Q133+Q130+Q127+Q122+Q117+Q112+Q107+Q102+Q93+Q88+Q83+Q79+Q74+Q69+Q66+Q62+Q59+Q54+Q51+Q47+Q44+Q41+Q37+Q34+Q30+Q26+Q23+Q20+Q17+Q14+Q10</f>
        <v>387235</v>
      </c>
      <c r="R279" s="51">
        <f t="shared" ref="R279:BD279" si="1161">R278+R274+R270+R267+R264+R261+R257+R254+R250+R246+R242+R238+R234+R227+R219+R212+R205+R200+R196+R187+R176+R165+R159+R152+R146+R140+R137+R133+R130+R127+R122+R117+R112+R107+R102+R93+R88+R83+R79+R74+R69+R66+R62+R59+R54+R51+R47+R44+R41+R37+R34+R30+R26+R23+R20+R17+R14+R10</f>
        <v>0</v>
      </c>
      <c r="S279" s="51">
        <f t="shared" si="1161"/>
        <v>-59345</v>
      </c>
      <c r="T279" s="51">
        <f t="shared" si="1161"/>
        <v>0</v>
      </c>
      <c r="U279" s="51">
        <f t="shared" si="1161"/>
        <v>-385460</v>
      </c>
      <c r="V279" s="51">
        <f t="shared" si="1161"/>
        <v>-48670</v>
      </c>
      <c r="W279" s="51">
        <f t="shared" si="1161"/>
        <v>0</v>
      </c>
      <c r="X279" s="51">
        <f t="shared" si="1161"/>
        <v>-106240</v>
      </c>
      <c r="Y279" s="51">
        <f t="shared" si="1161"/>
        <v>0</v>
      </c>
      <c r="Z279" s="51">
        <f t="shared" si="1161"/>
        <v>-387235</v>
      </c>
      <c r="AA279" s="51">
        <f t="shared" si="1161"/>
        <v>0</v>
      </c>
      <c r="AB279" s="51">
        <f t="shared" si="1161"/>
        <v>-387235</v>
      </c>
      <c r="AC279" s="51">
        <f t="shared" si="1161"/>
        <v>-493475</v>
      </c>
      <c r="AD279" s="51">
        <f t="shared" si="1161"/>
        <v>-166796</v>
      </c>
      <c r="AE279" s="51">
        <f t="shared" si="1161"/>
        <v>-2125</v>
      </c>
      <c r="AF279" s="51">
        <f t="shared" si="1161"/>
        <v>0</v>
      </c>
      <c r="AG279" s="51">
        <f t="shared" si="1161"/>
        <v>0</v>
      </c>
      <c r="AH279" s="51">
        <f t="shared" si="1161"/>
        <v>858924</v>
      </c>
      <c r="AI279" s="51">
        <f t="shared" si="1161"/>
        <v>858924</v>
      </c>
      <c r="AJ279" s="58">
        <f t="shared" si="1161"/>
        <v>-0.05</v>
      </c>
      <c r="AK279" s="58">
        <f t="shared" si="1161"/>
        <v>0.31</v>
      </c>
      <c r="AL279" s="58">
        <f t="shared" si="1161"/>
        <v>0</v>
      </c>
      <c r="AM279" s="58">
        <f t="shared" si="1161"/>
        <v>-0.17</v>
      </c>
      <c r="AN279" s="58">
        <f t="shared" ref="AN279:AO279" si="1162">AN278+AN274+AN270+AN267+AN264+AN261+AN257+AN254+AN250+AN246+AN242+AN238+AN234+AN227+AN219+AN212+AN205+AN200+AN196+AN187+AN176+AN165+AN159+AN152+AN146+AN140+AN137+AN133+AN130+AN127+AN122+AN117+AN112+AN107+AN102+AN93+AN88+AN83+AN79+AN74+AN69+AN66+AN62+AN59+AN54+AN51+AN47+AN44+AN41+AN37+AN34+AN30+AN26+AN23+AN20+AN17+AN14+AN10</f>
        <v>0.15</v>
      </c>
      <c r="AO279" s="58">
        <f t="shared" si="1162"/>
        <v>0</v>
      </c>
      <c r="AP279" s="58">
        <f t="shared" si="1161"/>
        <v>0.1</v>
      </c>
      <c r="AQ279" s="58">
        <f t="shared" si="1161"/>
        <v>-0.35</v>
      </c>
      <c r="AR279" s="58">
        <f t="shared" si="1161"/>
        <v>0</v>
      </c>
      <c r="AS279" s="58">
        <f t="shared" si="1161"/>
        <v>0.03</v>
      </c>
      <c r="AT279" s="58">
        <f t="shared" si="1161"/>
        <v>-4.0000000000000008E-2</v>
      </c>
      <c r="AU279" s="58">
        <f t="shared" si="1161"/>
        <v>-1.0000000000000037E-2</v>
      </c>
      <c r="AV279" s="51">
        <f t="shared" si="1161"/>
        <v>2087196027</v>
      </c>
      <c r="AW279" s="51">
        <f t="shared" si="1161"/>
        <v>1501163993</v>
      </c>
      <c r="AX279" s="51">
        <f t="shared" si="1161"/>
        <v>16726558</v>
      </c>
      <c r="AY279" s="51">
        <f t="shared" si="1161"/>
        <v>512860481</v>
      </c>
      <c r="AZ279" s="51">
        <f t="shared" si="1161"/>
        <v>30023736</v>
      </c>
      <c r="BA279" s="51">
        <f t="shared" si="1161"/>
        <v>26421259</v>
      </c>
      <c r="BB279" s="58">
        <f t="shared" si="1161"/>
        <v>2784.9200000000005</v>
      </c>
      <c r="BC279" s="58">
        <f t="shared" si="1161"/>
        <v>2044.77</v>
      </c>
      <c r="BD279" s="58">
        <f t="shared" si="1161"/>
        <v>740.14999999999986</v>
      </c>
    </row>
    <row r="280" spans="1:57" x14ac:dyDescent="0.25">
      <c r="A280" s="3"/>
      <c r="B280" s="3"/>
      <c r="C280" s="3"/>
      <c r="D280" s="3"/>
      <c r="E280" s="19"/>
      <c r="F280" s="3"/>
      <c r="G280" s="3"/>
      <c r="H280" s="49"/>
      <c r="I280" s="49"/>
      <c r="J280" s="49"/>
      <c r="K280" s="49"/>
      <c r="L280" s="49"/>
      <c r="M280" s="49"/>
      <c r="N280" s="103"/>
      <c r="O280" s="65"/>
      <c r="P280" s="65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49">
        <f>H279+AC279+AD279+AE279+AI279</f>
        <v>2087196027</v>
      </c>
      <c r="AW280" s="3"/>
      <c r="AX280" s="49"/>
      <c r="AY280" s="3"/>
      <c r="AZ280" s="3"/>
      <c r="BA280" s="3"/>
      <c r="BB280" s="65"/>
      <c r="BC280" s="65"/>
      <c r="BD280" s="65"/>
    </row>
    <row r="281" spans="1:57" x14ac:dyDescent="0.25">
      <c r="AV281" s="43"/>
      <c r="AW281" s="43"/>
      <c r="AX281" s="43"/>
      <c r="AY281" s="43"/>
      <c r="AZ281" s="43"/>
      <c r="BA281" s="43"/>
    </row>
    <row r="283" spans="1:57" x14ac:dyDescent="0.25">
      <c r="G283" s="66" t="s">
        <v>11</v>
      </c>
      <c r="H283" s="67">
        <f t="shared" ref="H283:P283" si="1163">SUM(H284:H301)</f>
        <v>2086999499</v>
      </c>
      <c r="I283" s="67">
        <f t="shared" si="1163"/>
        <v>1501270233</v>
      </c>
      <c r="J283" s="67">
        <f t="shared" si="1163"/>
        <v>17113793</v>
      </c>
      <c r="K283" s="67">
        <f t="shared" si="1163"/>
        <v>513027277</v>
      </c>
      <c r="L283" s="67">
        <f t="shared" si="1163"/>
        <v>30025861</v>
      </c>
      <c r="M283" s="67">
        <f t="shared" si="1163"/>
        <v>25562335</v>
      </c>
      <c r="N283" s="67">
        <f t="shared" si="1163"/>
        <v>2784.9299999999994</v>
      </c>
      <c r="O283" s="67">
        <f t="shared" si="1163"/>
        <v>2044.7400000000002</v>
      </c>
      <c r="P283" s="67">
        <f t="shared" si="1163"/>
        <v>740.18999999999994</v>
      </c>
      <c r="Q283" s="67">
        <f t="shared" ref="Q283:BD283" si="1164">SUM(Q284:Q301)</f>
        <v>387235</v>
      </c>
      <c r="R283" s="67">
        <f t="shared" si="1164"/>
        <v>0</v>
      </c>
      <c r="S283" s="67">
        <f t="shared" si="1164"/>
        <v>-59345</v>
      </c>
      <c r="T283" s="67">
        <f t="shared" si="1164"/>
        <v>0</v>
      </c>
      <c r="U283" s="67">
        <f t="shared" si="1164"/>
        <v>-385460</v>
      </c>
      <c r="V283" s="67">
        <f t="shared" si="1164"/>
        <v>-48670</v>
      </c>
      <c r="W283" s="67">
        <f t="shared" si="1164"/>
        <v>0</v>
      </c>
      <c r="X283" s="67">
        <f t="shared" si="1164"/>
        <v>-106240</v>
      </c>
      <c r="Y283" s="67">
        <f t="shared" si="1164"/>
        <v>0</v>
      </c>
      <c r="Z283" s="67">
        <f t="shared" si="1164"/>
        <v>-387235</v>
      </c>
      <c r="AA283" s="67">
        <f t="shared" si="1164"/>
        <v>0</v>
      </c>
      <c r="AB283" s="67">
        <f t="shared" si="1164"/>
        <v>-387235</v>
      </c>
      <c r="AC283" s="67">
        <f t="shared" si="1164"/>
        <v>-493475</v>
      </c>
      <c r="AD283" s="67">
        <f t="shared" si="1164"/>
        <v>-166796</v>
      </c>
      <c r="AE283" s="67">
        <f t="shared" si="1164"/>
        <v>-2125</v>
      </c>
      <c r="AF283" s="67">
        <f t="shared" si="1164"/>
        <v>0</v>
      </c>
      <c r="AG283" s="67">
        <f t="shared" si="1164"/>
        <v>0</v>
      </c>
      <c r="AH283" s="67">
        <f t="shared" si="1164"/>
        <v>858924</v>
      </c>
      <c r="AI283" s="67">
        <f t="shared" si="1164"/>
        <v>858924</v>
      </c>
      <c r="AJ283" s="67">
        <f t="shared" si="1164"/>
        <v>-0.05</v>
      </c>
      <c r="AK283" s="67">
        <f t="shared" si="1164"/>
        <v>0.31</v>
      </c>
      <c r="AL283" s="67">
        <f t="shared" si="1164"/>
        <v>0</v>
      </c>
      <c r="AM283" s="67">
        <f t="shared" si="1164"/>
        <v>-0.17</v>
      </c>
      <c r="AN283" s="67">
        <f t="shared" si="1164"/>
        <v>0.15</v>
      </c>
      <c r="AO283" s="67">
        <f t="shared" si="1164"/>
        <v>0</v>
      </c>
      <c r="AP283" s="67">
        <f t="shared" si="1164"/>
        <v>0.1</v>
      </c>
      <c r="AQ283" s="67">
        <f t="shared" si="1164"/>
        <v>-0.35</v>
      </c>
      <c r="AR283" s="67">
        <f t="shared" si="1164"/>
        <v>0</v>
      </c>
      <c r="AS283" s="67">
        <f t="shared" si="1164"/>
        <v>2.9999999999999985E-2</v>
      </c>
      <c r="AT283" s="67">
        <f t="shared" si="1164"/>
        <v>-3.9999999999999987E-2</v>
      </c>
      <c r="AU283" s="67">
        <f t="shared" si="1164"/>
        <v>-9.999999999999995E-3</v>
      </c>
      <c r="AV283" s="67">
        <f t="shared" si="1164"/>
        <v>2087196027</v>
      </c>
      <c r="AW283" s="67">
        <f t="shared" si="1164"/>
        <v>1501163993</v>
      </c>
      <c r="AX283" s="67">
        <f t="shared" si="1164"/>
        <v>16726558</v>
      </c>
      <c r="AY283" s="67">
        <f t="shared" si="1164"/>
        <v>512860481</v>
      </c>
      <c r="AZ283" s="67">
        <f t="shared" si="1164"/>
        <v>30023736</v>
      </c>
      <c r="BA283" s="67">
        <f t="shared" si="1164"/>
        <v>26421259</v>
      </c>
      <c r="BB283" s="67">
        <f t="shared" si="1164"/>
        <v>2784.92</v>
      </c>
      <c r="BC283" s="67">
        <f t="shared" si="1164"/>
        <v>2044.7700000000004</v>
      </c>
      <c r="BD283" s="67">
        <f t="shared" si="1164"/>
        <v>740.15000000000009</v>
      </c>
    </row>
    <row r="284" spans="1:57" x14ac:dyDescent="0.25">
      <c r="G284" s="68">
        <v>3111</v>
      </c>
      <c r="H284" s="69">
        <f t="shared" ref="H284:BD284" si="1165">SUMIF($E$7:$E$279,"=3111",H$7:H$279)</f>
        <v>1642229</v>
      </c>
      <c r="I284" s="69">
        <f t="shared" si="1165"/>
        <v>1202341</v>
      </c>
      <c r="J284" s="69">
        <f t="shared" si="1165"/>
        <v>0</v>
      </c>
      <c r="K284" s="69">
        <f t="shared" si="1165"/>
        <v>406391</v>
      </c>
      <c r="L284" s="69">
        <f t="shared" si="1165"/>
        <v>24047</v>
      </c>
      <c r="M284" s="69">
        <f t="shared" si="1165"/>
        <v>9450</v>
      </c>
      <c r="N284" s="69">
        <f t="shared" si="1165"/>
        <v>2.67</v>
      </c>
      <c r="O284" s="69">
        <f t="shared" si="1165"/>
        <v>2.16</v>
      </c>
      <c r="P284" s="69">
        <f t="shared" si="1165"/>
        <v>0.51</v>
      </c>
      <c r="Q284" s="69">
        <f t="shared" si="1165"/>
        <v>0</v>
      </c>
      <c r="R284" s="69">
        <f t="shared" si="1165"/>
        <v>0</v>
      </c>
      <c r="S284" s="69">
        <f t="shared" si="1165"/>
        <v>0</v>
      </c>
      <c r="T284" s="69">
        <f t="shared" si="1165"/>
        <v>0</v>
      </c>
      <c r="U284" s="69">
        <f t="shared" si="1165"/>
        <v>0</v>
      </c>
      <c r="V284" s="69">
        <f t="shared" si="1165"/>
        <v>0</v>
      </c>
      <c r="W284" s="69">
        <f t="shared" si="1165"/>
        <v>0</v>
      </c>
      <c r="X284" s="69">
        <f t="shared" si="1165"/>
        <v>0</v>
      </c>
      <c r="Y284" s="69">
        <f t="shared" si="1165"/>
        <v>0</v>
      </c>
      <c r="Z284" s="69">
        <f t="shared" si="1165"/>
        <v>0</v>
      </c>
      <c r="AA284" s="69">
        <f t="shared" si="1165"/>
        <v>0</v>
      </c>
      <c r="AB284" s="69">
        <f t="shared" si="1165"/>
        <v>0</v>
      </c>
      <c r="AC284" s="69">
        <f t="shared" si="1165"/>
        <v>0</v>
      </c>
      <c r="AD284" s="69">
        <f t="shared" si="1165"/>
        <v>0</v>
      </c>
      <c r="AE284" s="69">
        <f t="shared" si="1165"/>
        <v>0</v>
      </c>
      <c r="AF284" s="69">
        <f t="shared" si="1165"/>
        <v>0</v>
      </c>
      <c r="AG284" s="69">
        <f t="shared" si="1165"/>
        <v>0</v>
      </c>
      <c r="AH284" s="69">
        <f t="shared" si="1165"/>
        <v>0</v>
      </c>
      <c r="AI284" s="69">
        <f t="shared" si="1165"/>
        <v>0</v>
      </c>
      <c r="AJ284" s="69">
        <f t="shared" si="1165"/>
        <v>0</v>
      </c>
      <c r="AK284" s="69">
        <f t="shared" si="1165"/>
        <v>0</v>
      </c>
      <c r="AL284" s="69">
        <f t="shared" si="1165"/>
        <v>0</v>
      </c>
      <c r="AM284" s="69">
        <f t="shared" si="1165"/>
        <v>0</v>
      </c>
      <c r="AN284" s="69">
        <f t="shared" si="1165"/>
        <v>0</v>
      </c>
      <c r="AO284" s="69">
        <f t="shared" si="1165"/>
        <v>0</v>
      </c>
      <c r="AP284" s="69">
        <f t="shared" si="1165"/>
        <v>0</v>
      </c>
      <c r="AQ284" s="69">
        <f t="shared" si="1165"/>
        <v>0</v>
      </c>
      <c r="AR284" s="69">
        <f t="shared" si="1165"/>
        <v>0</v>
      </c>
      <c r="AS284" s="69">
        <f t="shared" si="1165"/>
        <v>0</v>
      </c>
      <c r="AT284" s="69">
        <f t="shared" si="1165"/>
        <v>0</v>
      </c>
      <c r="AU284" s="69">
        <f t="shared" si="1165"/>
        <v>0</v>
      </c>
      <c r="AV284" s="69">
        <f t="shared" si="1165"/>
        <v>1642229</v>
      </c>
      <c r="AW284" s="69">
        <f t="shared" si="1165"/>
        <v>1202341</v>
      </c>
      <c r="AX284" s="69">
        <f t="shared" si="1165"/>
        <v>0</v>
      </c>
      <c r="AY284" s="69">
        <f t="shared" si="1165"/>
        <v>406391</v>
      </c>
      <c r="AZ284" s="69">
        <f t="shared" si="1165"/>
        <v>24047</v>
      </c>
      <c r="BA284" s="69">
        <f t="shared" si="1165"/>
        <v>9450</v>
      </c>
      <c r="BB284" s="69">
        <f t="shared" si="1165"/>
        <v>2.67</v>
      </c>
      <c r="BC284" s="69">
        <f t="shared" si="1165"/>
        <v>2.16</v>
      </c>
      <c r="BD284" s="69">
        <f t="shared" si="1165"/>
        <v>0.51</v>
      </c>
    </row>
    <row r="285" spans="1:57" x14ac:dyDescent="0.25">
      <c r="G285" s="68">
        <v>3112</v>
      </c>
      <c r="H285" s="69">
        <f t="shared" ref="H285:BD285" si="1166">SUMIF($E$7:$E$279,"=3112",H$7:H$279)</f>
        <v>22251174</v>
      </c>
      <c r="I285" s="69">
        <f t="shared" si="1166"/>
        <v>16317100</v>
      </c>
      <c r="J285" s="69">
        <f t="shared" si="1166"/>
        <v>0</v>
      </c>
      <c r="K285" s="69">
        <f t="shared" si="1166"/>
        <v>5515181</v>
      </c>
      <c r="L285" s="69">
        <f t="shared" si="1166"/>
        <v>326343</v>
      </c>
      <c r="M285" s="69">
        <f t="shared" si="1166"/>
        <v>92550</v>
      </c>
      <c r="N285" s="69">
        <f t="shared" si="1166"/>
        <v>35.51</v>
      </c>
      <c r="O285" s="69">
        <f t="shared" si="1166"/>
        <v>30.09</v>
      </c>
      <c r="P285" s="69">
        <f t="shared" si="1166"/>
        <v>5.42</v>
      </c>
      <c r="Q285" s="69">
        <f t="shared" si="1166"/>
        <v>0</v>
      </c>
      <c r="R285" s="69">
        <f t="shared" si="1166"/>
        <v>0</v>
      </c>
      <c r="S285" s="69">
        <f t="shared" si="1166"/>
        <v>0</v>
      </c>
      <c r="T285" s="69">
        <f t="shared" si="1166"/>
        <v>0</v>
      </c>
      <c r="U285" s="69">
        <f t="shared" si="1166"/>
        <v>0</v>
      </c>
      <c r="V285" s="69">
        <f t="shared" si="1166"/>
        <v>0</v>
      </c>
      <c r="W285" s="69">
        <f t="shared" si="1166"/>
        <v>0</v>
      </c>
      <c r="X285" s="69">
        <f t="shared" si="1166"/>
        <v>0</v>
      </c>
      <c r="Y285" s="69">
        <f t="shared" si="1166"/>
        <v>0</v>
      </c>
      <c r="Z285" s="69">
        <f t="shared" si="1166"/>
        <v>0</v>
      </c>
      <c r="AA285" s="69">
        <f t="shared" si="1166"/>
        <v>0</v>
      </c>
      <c r="AB285" s="69">
        <f t="shared" si="1166"/>
        <v>0</v>
      </c>
      <c r="AC285" s="69">
        <f t="shared" si="1166"/>
        <v>0</v>
      </c>
      <c r="AD285" s="69">
        <f t="shared" si="1166"/>
        <v>0</v>
      </c>
      <c r="AE285" s="69">
        <f t="shared" si="1166"/>
        <v>0</v>
      </c>
      <c r="AF285" s="69">
        <f t="shared" si="1166"/>
        <v>0</v>
      </c>
      <c r="AG285" s="69">
        <f t="shared" si="1166"/>
        <v>0</v>
      </c>
      <c r="AH285" s="69">
        <f t="shared" si="1166"/>
        <v>0</v>
      </c>
      <c r="AI285" s="69">
        <f t="shared" si="1166"/>
        <v>0</v>
      </c>
      <c r="AJ285" s="69">
        <f t="shared" si="1166"/>
        <v>0</v>
      </c>
      <c r="AK285" s="69">
        <f t="shared" si="1166"/>
        <v>0</v>
      </c>
      <c r="AL285" s="69">
        <f t="shared" si="1166"/>
        <v>0</v>
      </c>
      <c r="AM285" s="69">
        <f t="shared" si="1166"/>
        <v>0</v>
      </c>
      <c r="AN285" s="69">
        <f t="shared" si="1166"/>
        <v>0</v>
      </c>
      <c r="AO285" s="69">
        <f t="shared" si="1166"/>
        <v>0</v>
      </c>
      <c r="AP285" s="69">
        <f t="shared" si="1166"/>
        <v>0</v>
      </c>
      <c r="AQ285" s="69">
        <f t="shared" si="1166"/>
        <v>0</v>
      </c>
      <c r="AR285" s="69">
        <f t="shared" si="1166"/>
        <v>0</v>
      </c>
      <c r="AS285" s="69">
        <f t="shared" si="1166"/>
        <v>0</v>
      </c>
      <c r="AT285" s="69">
        <f t="shared" si="1166"/>
        <v>0</v>
      </c>
      <c r="AU285" s="69">
        <f t="shared" si="1166"/>
        <v>0</v>
      </c>
      <c r="AV285" s="69">
        <f t="shared" si="1166"/>
        <v>22251174</v>
      </c>
      <c r="AW285" s="69">
        <f t="shared" si="1166"/>
        <v>16317100</v>
      </c>
      <c r="AX285" s="69">
        <f t="shared" si="1166"/>
        <v>0</v>
      </c>
      <c r="AY285" s="69">
        <f t="shared" si="1166"/>
        <v>5515181</v>
      </c>
      <c r="AZ285" s="69">
        <f t="shared" si="1166"/>
        <v>326343</v>
      </c>
      <c r="BA285" s="69">
        <f t="shared" si="1166"/>
        <v>92550</v>
      </c>
      <c r="BB285" s="69">
        <f t="shared" si="1166"/>
        <v>35.51</v>
      </c>
      <c r="BC285" s="69">
        <f t="shared" si="1166"/>
        <v>30.09</v>
      </c>
      <c r="BD285" s="69">
        <f t="shared" si="1166"/>
        <v>5.42</v>
      </c>
    </row>
    <row r="286" spans="1:57" x14ac:dyDescent="0.25">
      <c r="G286" s="68">
        <v>3113</v>
      </c>
      <c r="H286" s="69">
        <f t="shared" ref="H286:BD286" si="1167">SUMIF($E$7:$E$279,"=3113",H$7:H$279)</f>
        <v>0</v>
      </c>
      <c r="I286" s="69">
        <f t="shared" si="1167"/>
        <v>0</v>
      </c>
      <c r="J286" s="69">
        <f t="shared" si="1167"/>
        <v>0</v>
      </c>
      <c r="K286" s="69">
        <f t="shared" si="1167"/>
        <v>0</v>
      </c>
      <c r="L286" s="69">
        <f t="shared" si="1167"/>
        <v>0</v>
      </c>
      <c r="M286" s="69">
        <f t="shared" si="1167"/>
        <v>0</v>
      </c>
      <c r="N286" s="69">
        <f t="shared" si="1167"/>
        <v>0</v>
      </c>
      <c r="O286" s="69">
        <f t="shared" si="1167"/>
        <v>0</v>
      </c>
      <c r="P286" s="69">
        <f t="shared" si="1167"/>
        <v>0</v>
      </c>
      <c r="Q286" s="69">
        <f t="shared" si="1167"/>
        <v>0</v>
      </c>
      <c r="R286" s="69">
        <f t="shared" si="1167"/>
        <v>0</v>
      </c>
      <c r="S286" s="69">
        <f t="shared" si="1167"/>
        <v>0</v>
      </c>
      <c r="T286" s="69">
        <f t="shared" si="1167"/>
        <v>0</v>
      </c>
      <c r="U286" s="69">
        <f t="shared" si="1167"/>
        <v>0</v>
      </c>
      <c r="V286" s="69">
        <f t="shared" si="1167"/>
        <v>0</v>
      </c>
      <c r="W286" s="69">
        <f t="shared" si="1167"/>
        <v>0</v>
      </c>
      <c r="X286" s="69">
        <f t="shared" si="1167"/>
        <v>0</v>
      </c>
      <c r="Y286" s="69">
        <f t="shared" si="1167"/>
        <v>0</v>
      </c>
      <c r="Z286" s="69">
        <f t="shared" si="1167"/>
        <v>0</v>
      </c>
      <c r="AA286" s="69">
        <f t="shared" si="1167"/>
        <v>0</v>
      </c>
      <c r="AB286" s="69">
        <f t="shared" si="1167"/>
        <v>0</v>
      </c>
      <c r="AC286" s="69">
        <f t="shared" si="1167"/>
        <v>0</v>
      </c>
      <c r="AD286" s="69">
        <f t="shared" si="1167"/>
        <v>0</v>
      </c>
      <c r="AE286" s="69">
        <f t="shared" si="1167"/>
        <v>0</v>
      </c>
      <c r="AF286" s="69">
        <f t="shared" si="1167"/>
        <v>0</v>
      </c>
      <c r="AG286" s="69">
        <f t="shared" si="1167"/>
        <v>0</v>
      </c>
      <c r="AH286" s="69">
        <f t="shared" si="1167"/>
        <v>0</v>
      </c>
      <c r="AI286" s="69">
        <f t="shared" si="1167"/>
        <v>0</v>
      </c>
      <c r="AJ286" s="69">
        <f t="shared" si="1167"/>
        <v>0</v>
      </c>
      <c r="AK286" s="69">
        <f t="shared" si="1167"/>
        <v>0</v>
      </c>
      <c r="AL286" s="69">
        <f t="shared" si="1167"/>
        <v>0</v>
      </c>
      <c r="AM286" s="69">
        <f t="shared" si="1167"/>
        <v>0</v>
      </c>
      <c r="AN286" s="69">
        <f t="shared" si="1167"/>
        <v>0</v>
      </c>
      <c r="AO286" s="69">
        <f t="shared" si="1167"/>
        <v>0</v>
      </c>
      <c r="AP286" s="69">
        <f t="shared" si="1167"/>
        <v>0</v>
      </c>
      <c r="AQ286" s="69">
        <f t="shared" si="1167"/>
        <v>0</v>
      </c>
      <c r="AR286" s="69">
        <f t="shared" si="1167"/>
        <v>0</v>
      </c>
      <c r="AS286" s="69">
        <f t="shared" si="1167"/>
        <v>0</v>
      </c>
      <c r="AT286" s="69">
        <f t="shared" si="1167"/>
        <v>0</v>
      </c>
      <c r="AU286" s="69">
        <f t="shared" si="1167"/>
        <v>0</v>
      </c>
      <c r="AV286" s="69">
        <f t="shared" si="1167"/>
        <v>0</v>
      </c>
      <c r="AW286" s="69">
        <f t="shared" si="1167"/>
        <v>0</v>
      </c>
      <c r="AX286" s="69">
        <f t="shared" si="1167"/>
        <v>0</v>
      </c>
      <c r="AY286" s="69">
        <f t="shared" si="1167"/>
        <v>0</v>
      </c>
      <c r="AZ286" s="69">
        <f t="shared" si="1167"/>
        <v>0</v>
      </c>
      <c r="BA286" s="69">
        <f t="shared" si="1167"/>
        <v>0</v>
      </c>
      <c r="BB286" s="69">
        <f t="shared" si="1167"/>
        <v>0</v>
      </c>
      <c r="BC286" s="69">
        <f t="shared" si="1167"/>
        <v>0</v>
      </c>
      <c r="BD286" s="69">
        <f t="shared" si="1167"/>
        <v>0</v>
      </c>
    </row>
    <row r="287" spans="1:57" x14ac:dyDescent="0.25">
      <c r="G287" s="68">
        <v>3114</v>
      </c>
      <c r="H287" s="69">
        <f t="shared" ref="H287:BD287" si="1168">SUMIF($E$7:$E$279,"=3114",H$7:H$279)</f>
        <v>201157126</v>
      </c>
      <c r="I287" s="69">
        <f t="shared" si="1168"/>
        <v>145472353</v>
      </c>
      <c r="J287" s="69">
        <f t="shared" si="1168"/>
        <v>743770</v>
      </c>
      <c r="K287" s="69">
        <f t="shared" si="1168"/>
        <v>49421048</v>
      </c>
      <c r="L287" s="69">
        <f t="shared" si="1168"/>
        <v>2909445</v>
      </c>
      <c r="M287" s="69">
        <f t="shared" si="1168"/>
        <v>2610510</v>
      </c>
      <c r="N287" s="69">
        <f t="shared" si="1168"/>
        <v>280.91999999999996</v>
      </c>
      <c r="O287" s="69">
        <f t="shared" si="1168"/>
        <v>229.84</v>
      </c>
      <c r="P287" s="69">
        <f t="shared" si="1168"/>
        <v>51.080000000000005</v>
      </c>
      <c r="Q287" s="69">
        <f t="shared" si="1168"/>
        <v>15000</v>
      </c>
      <c r="R287" s="69">
        <f t="shared" si="1168"/>
        <v>0</v>
      </c>
      <c r="S287" s="69">
        <f t="shared" si="1168"/>
        <v>0</v>
      </c>
      <c r="T287" s="69">
        <f t="shared" si="1168"/>
        <v>0</v>
      </c>
      <c r="U287" s="69">
        <f t="shared" si="1168"/>
        <v>-189481</v>
      </c>
      <c r="V287" s="69">
        <f t="shared" si="1168"/>
        <v>0</v>
      </c>
      <c r="W287" s="69">
        <f t="shared" si="1168"/>
        <v>0</v>
      </c>
      <c r="X287" s="69">
        <f t="shared" si="1168"/>
        <v>-174481</v>
      </c>
      <c r="Y287" s="69">
        <f t="shared" si="1168"/>
        <v>0</v>
      </c>
      <c r="Z287" s="69">
        <f t="shared" si="1168"/>
        <v>-15000</v>
      </c>
      <c r="AA287" s="69">
        <f t="shared" si="1168"/>
        <v>0</v>
      </c>
      <c r="AB287" s="69">
        <f t="shared" si="1168"/>
        <v>-15000</v>
      </c>
      <c r="AC287" s="69">
        <f t="shared" si="1168"/>
        <v>-189481</v>
      </c>
      <c r="AD287" s="69">
        <f t="shared" si="1168"/>
        <v>-64045</v>
      </c>
      <c r="AE287" s="69">
        <f t="shared" si="1168"/>
        <v>-3490</v>
      </c>
      <c r="AF287" s="69">
        <f t="shared" si="1168"/>
        <v>0</v>
      </c>
      <c r="AG287" s="69">
        <f t="shared" si="1168"/>
        <v>0</v>
      </c>
      <c r="AH287" s="69">
        <f t="shared" si="1168"/>
        <v>257316</v>
      </c>
      <c r="AI287" s="69">
        <f t="shared" si="1168"/>
        <v>257316</v>
      </c>
      <c r="AJ287" s="69">
        <f t="shared" si="1168"/>
        <v>0</v>
      </c>
      <c r="AK287" s="69">
        <f t="shared" si="1168"/>
        <v>7.0000000000000007E-2</v>
      </c>
      <c r="AL287" s="69">
        <f t="shared" si="1168"/>
        <v>0</v>
      </c>
      <c r="AM287" s="69">
        <f t="shared" si="1168"/>
        <v>0</v>
      </c>
      <c r="AN287" s="69">
        <f t="shared" si="1168"/>
        <v>0</v>
      </c>
      <c r="AO287" s="69">
        <f t="shared" si="1168"/>
        <v>0</v>
      </c>
      <c r="AP287" s="69">
        <f t="shared" si="1168"/>
        <v>0</v>
      </c>
      <c r="AQ287" s="69">
        <f t="shared" si="1168"/>
        <v>0</v>
      </c>
      <c r="AR287" s="69">
        <f t="shared" si="1168"/>
        <v>0</v>
      </c>
      <c r="AS287" s="69">
        <f t="shared" si="1168"/>
        <v>0</v>
      </c>
      <c r="AT287" s="69">
        <f t="shared" si="1168"/>
        <v>7.0000000000000007E-2</v>
      </c>
      <c r="AU287" s="69">
        <f t="shared" si="1168"/>
        <v>7.0000000000000007E-2</v>
      </c>
      <c r="AV287" s="69">
        <f t="shared" si="1168"/>
        <v>201157426</v>
      </c>
      <c r="AW287" s="69">
        <f t="shared" si="1168"/>
        <v>145297872</v>
      </c>
      <c r="AX287" s="69">
        <f t="shared" si="1168"/>
        <v>728770</v>
      </c>
      <c r="AY287" s="69">
        <f t="shared" si="1168"/>
        <v>49357003</v>
      </c>
      <c r="AZ287" s="69">
        <f t="shared" si="1168"/>
        <v>2905955</v>
      </c>
      <c r="BA287" s="69">
        <f t="shared" si="1168"/>
        <v>2867826</v>
      </c>
      <c r="BB287" s="69">
        <f t="shared" si="1168"/>
        <v>280.98999999999995</v>
      </c>
      <c r="BC287" s="69">
        <f t="shared" si="1168"/>
        <v>229.84</v>
      </c>
      <c r="BD287" s="69">
        <f t="shared" si="1168"/>
        <v>51.150000000000006</v>
      </c>
    </row>
    <row r="288" spans="1:57" x14ac:dyDescent="0.25">
      <c r="G288" s="68">
        <v>3117</v>
      </c>
      <c r="H288" s="69">
        <f t="shared" ref="H288:BD288" si="1169">SUMIF($E$7:$E$279,"=3117",H$7:H$279)</f>
        <v>0</v>
      </c>
      <c r="I288" s="69">
        <f t="shared" si="1169"/>
        <v>0</v>
      </c>
      <c r="J288" s="69">
        <f t="shared" si="1169"/>
        <v>0</v>
      </c>
      <c r="K288" s="69">
        <f t="shared" si="1169"/>
        <v>0</v>
      </c>
      <c r="L288" s="69">
        <f t="shared" si="1169"/>
        <v>0</v>
      </c>
      <c r="M288" s="69">
        <f t="shared" si="1169"/>
        <v>0</v>
      </c>
      <c r="N288" s="69">
        <f t="shared" si="1169"/>
        <v>0</v>
      </c>
      <c r="O288" s="69">
        <f t="shared" si="1169"/>
        <v>0</v>
      </c>
      <c r="P288" s="69">
        <f t="shared" si="1169"/>
        <v>0</v>
      </c>
      <c r="Q288" s="69">
        <f t="shared" si="1169"/>
        <v>0</v>
      </c>
      <c r="R288" s="69">
        <f t="shared" si="1169"/>
        <v>0</v>
      </c>
      <c r="S288" s="69">
        <f t="shared" si="1169"/>
        <v>0</v>
      </c>
      <c r="T288" s="69">
        <f t="shared" si="1169"/>
        <v>0</v>
      </c>
      <c r="U288" s="69">
        <f t="shared" si="1169"/>
        <v>0</v>
      </c>
      <c r="V288" s="69">
        <f t="shared" si="1169"/>
        <v>0</v>
      </c>
      <c r="W288" s="69">
        <f t="shared" si="1169"/>
        <v>0</v>
      </c>
      <c r="X288" s="69">
        <f t="shared" si="1169"/>
        <v>0</v>
      </c>
      <c r="Y288" s="69">
        <f t="shared" si="1169"/>
        <v>0</v>
      </c>
      <c r="Z288" s="69">
        <f t="shared" si="1169"/>
        <v>0</v>
      </c>
      <c r="AA288" s="69">
        <f t="shared" si="1169"/>
        <v>0</v>
      </c>
      <c r="AB288" s="69">
        <f t="shared" si="1169"/>
        <v>0</v>
      </c>
      <c r="AC288" s="69">
        <f t="shared" si="1169"/>
        <v>0</v>
      </c>
      <c r="AD288" s="69">
        <f t="shared" si="1169"/>
        <v>0</v>
      </c>
      <c r="AE288" s="69">
        <f t="shared" si="1169"/>
        <v>0</v>
      </c>
      <c r="AF288" s="69">
        <f t="shared" si="1169"/>
        <v>0</v>
      </c>
      <c r="AG288" s="69">
        <f t="shared" si="1169"/>
        <v>0</v>
      </c>
      <c r="AH288" s="69">
        <f t="shared" si="1169"/>
        <v>0</v>
      </c>
      <c r="AI288" s="69">
        <f t="shared" si="1169"/>
        <v>0</v>
      </c>
      <c r="AJ288" s="69">
        <f t="shared" si="1169"/>
        <v>0</v>
      </c>
      <c r="AK288" s="69">
        <f t="shared" si="1169"/>
        <v>0</v>
      </c>
      <c r="AL288" s="69">
        <f t="shared" si="1169"/>
        <v>0</v>
      </c>
      <c r="AM288" s="69">
        <f t="shared" si="1169"/>
        <v>0</v>
      </c>
      <c r="AN288" s="69">
        <f t="shared" si="1169"/>
        <v>0</v>
      </c>
      <c r="AO288" s="69">
        <f t="shared" si="1169"/>
        <v>0</v>
      </c>
      <c r="AP288" s="69">
        <f t="shared" si="1169"/>
        <v>0</v>
      </c>
      <c r="AQ288" s="69">
        <f t="shared" si="1169"/>
        <v>0</v>
      </c>
      <c r="AR288" s="69">
        <f t="shared" si="1169"/>
        <v>0</v>
      </c>
      <c r="AS288" s="69">
        <f t="shared" si="1169"/>
        <v>0</v>
      </c>
      <c r="AT288" s="69">
        <f t="shared" si="1169"/>
        <v>0</v>
      </c>
      <c r="AU288" s="69">
        <f t="shared" si="1169"/>
        <v>0</v>
      </c>
      <c r="AV288" s="69">
        <f t="shared" si="1169"/>
        <v>0</v>
      </c>
      <c r="AW288" s="69">
        <f t="shared" si="1169"/>
        <v>0</v>
      </c>
      <c r="AX288" s="69">
        <f t="shared" si="1169"/>
        <v>0</v>
      </c>
      <c r="AY288" s="69">
        <f t="shared" si="1169"/>
        <v>0</v>
      </c>
      <c r="AZ288" s="69">
        <f t="shared" si="1169"/>
        <v>0</v>
      </c>
      <c r="BA288" s="69">
        <f t="shared" si="1169"/>
        <v>0</v>
      </c>
      <c r="BB288" s="69">
        <f t="shared" si="1169"/>
        <v>0</v>
      </c>
      <c r="BC288" s="69">
        <f t="shared" si="1169"/>
        <v>0</v>
      </c>
      <c r="BD288" s="69">
        <f t="shared" si="1169"/>
        <v>0</v>
      </c>
    </row>
    <row r="289" spans="7:56" x14ac:dyDescent="0.25">
      <c r="G289" s="68">
        <v>3121</v>
      </c>
      <c r="H289" s="69">
        <f t="shared" ref="H289:BD289" si="1170">SUMIF($E$6:$E$279,"=3121",H$6:H$279)</f>
        <v>376099361</v>
      </c>
      <c r="I289" s="69">
        <f t="shared" si="1170"/>
        <v>272054151</v>
      </c>
      <c r="J289" s="69">
        <f t="shared" si="1170"/>
        <v>2374086</v>
      </c>
      <c r="K289" s="69">
        <f t="shared" si="1170"/>
        <v>92756741</v>
      </c>
      <c r="L289" s="69">
        <f t="shared" si="1170"/>
        <v>5441083</v>
      </c>
      <c r="M289" s="69">
        <f t="shared" si="1170"/>
        <v>3473300</v>
      </c>
      <c r="N289" s="69">
        <f t="shared" si="1170"/>
        <v>446.94000000000005</v>
      </c>
      <c r="O289" s="69">
        <f t="shared" si="1170"/>
        <v>360.4</v>
      </c>
      <c r="P289" s="69">
        <f t="shared" si="1170"/>
        <v>86.539999999999992</v>
      </c>
      <c r="Q289" s="69">
        <f t="shared" si="1170"/>
        <v>136660</v>
      </c>
      <c r="R289" s="69">
        <f t="shared" si="1170"/>
        <v>0</v>
      </c>
      <c r="S289" s="69">
        <f t="shared" si="1170"/>
        <v>-59345</v>
      </c>
      <c r="T289" s="69">
        <f t="shared" si="1170"/>
        <v>0</v>
      </c>
      <c r="U289" s="69">
        <f t="shared" si="1170"/>
        <v>0</v>
      </c>
      <c r="V289" s="69">
        <f t="shared" si="1170"/>
        <v>0</v>
      </c>
      <c r="W289" s="69">
        <f t="shared" si="1170"/>
        <v>0</v>
      </c>
      <c r="X289" s="69">
        <f t="shared" si="1170"/>
        <v>77315</v>
      </c>
      <c r="Y289" s="69">
        <f t="shared" si="1170"/>
        <v>0</v>
      </c>
      <c r="Z289" s="69">
        <f t="shared" si="1170"/>
        <v>-136660</v>
      </c>
      <c r="AA289" s="69">
        <f t="shared" si="1170"/>
        <v>0</v>
      </c>
      <c r="AB289" s="69">
        <f t="shared" si="1170"/>
        <v>-136660</v>
      </c>
      <c r="AC289" s="69">
        <f t="shared" si="1170"/>
        <v>-59345</v>
      </c>
      <c r="AD289" s="69">
        <f t="shared" si="1170"/>
        <v>-20059</v>
      </c>
      <c r="AE289" s="69">
        <f t="shared" si="1170"/>
        <v>1546</v>
      </c>
      <c r="AF289" s="69">
        <f t="shared" si="1170"/>
        <v>0</v>
      </c>
      <c r="AG289" s="69">
        <f t="shared" si="1170"/>
        <v>0</v>
      </c>
      <c r="AH289" s="69">
        <f t="shared" si="1170"/>
        <v>0</v>
      </c>
      <c r="AI289" s="69">
        <f t="shared" si="1170"/>
        <v>0</v>
      </c>
      <c r="AJ289" s="69">
        <f t="shared" si="1170"/>
        <v>0</v>
      </c>
      <c r="AK289" s="69">
        <f t="shared" si="1170"/>
        <v>0.31</v>
      </c>
      <c r="AL289" s="69">
        <f t="shared" si="1170"/>
        <v>0</v>
      </c>
      <c r="AM289" s="69">
        <f t="shared" si="1170"/>
        <v>-0.17</v>
      </c>
      <c r="AN289" s="69">
        <f t="shared" si="1170"/>
        <v>0</v>
      </c>
      <c r="AO289" s="69">
        <f t="shared" si="1170"/>
        <v>0</v>
      </c>
      <c r="AP289" s="69">
        <f t="shared" si="1170"/>
        <v>0</v>
      </c>
      <c r="AQ289" s="69">
        <f t="shared" si="1170"/>
        <v>0</v>
      </c>
      <c r="AR289" s="69">
        <f t="shared" si="1170"/>
        <v>0</v>
      </c>
      <c r="AS289" s="69">
        <f t="shared" si="1170"/>
        <v>-0.17</v>
      </c>
      <c r="AT289" s="69">
        <f t="shared" si="1170"/>
        <v>0.31</v>
      </c>
      <c r="AU289" s="69">
        <f t="shared" si="1170"/>
        <v>0.13999999999999999</v>
      </c>
      <c r="AV289" s="69">
        <f t="shared" si="1170"/>
        <v>376021503</v>
      </c>
      <c r="AW289" s="69">
        <f t="shared" si="1170"/>
        <v>272131466</v>
      </c>
      <c r="AX289" s="69">
        <f t="shared" si="1170"/>
        <v>2237426</v>
      </c>
      <c r="AY289" s="69">
        <f t="shared" si="1170"/>
        <v>92736682</v>
      </c>
      <c r="AZ289" s="69">
        <f t="shared" si="1170"/>
        <v>5442629</v>
      </c>
      <c r="BA289" s="69">
        <f t="shared" si="1170"/>
        <v>3473300</v>
      </c>
      <c r="BB289" s="69">
        <f t="shared" si="1170"/>
        <v>447.08000000000004</v>
      </c>
      <c r="BC289" s="69">
        <f t="shared" si="1170"/>
        <v>360.23</v>
      </c>
      <c r="BD289" s="69">
        <f t="shared" si="1170"/>
        <v>86.85</v>
      </c>
    </row>
    <row r="290" spans="7:56" x14ac:dyDescent="0.25">
      <c r="G290" s="68">
        <v>3122</v>
      </c>
      <c r="H290" s="69">
        <f t="shared" ref="H290:BD290" si="1171">SUMIF($E$7:$E$279,"=3122",H$7:H$279)</f>
        <v>525260760</v>
      </c>
      <c r="I290" s="69">
        <f t="shared" si="1171"/>
        <v>379124725</v>
      </c>
      <c r="J290" s="69">
        <f t="shared" si="1171"/>
        <v>4637686</v>
      </c>
      <c r="K290" s="69">
        <f t="shared" si="1171"/>
        <v>129525182</v>
      </c>
      <c r="L290" s="69">
        <f t="shared" si="1171"/>
        <v>7582947</v>
      </c>
      <c r="M290" s="69">
        <f t="shared" si="1171"/>
        <v>4390220</v>
      </c>
      <c r="N290" s="69">
        <f t="shared" si="1171"/>
        <v>655.65</v>
      </c>
      <c r="O290" s="69">
        <f t="shared" si="1171"/>
        <v>505.8</v>
      </c>
      <c r="P290" s="69">
        <f t="shared" si="1171"/>
        <v>149.85</v>
      </c>
      <c r="Q290" s="69">
        <f t="shared" si="1171"/>
        <v>307880</v>
      </c>
      <c r="R290" s="69">
        <f t="shared" si="1171"/>
        <v>0</v>
      </c>
      <c r="S290" s="69">
        <f t="shared" si="1171"/>
        <v>0</v>
      </c>
      <c r="T290" s="69">
        <f t="shared" si="1171"/>
        <v>0</v>
      </c>
      <c r="U290" s="69">
        <f t="shared" si="1171"/>
        <v>-14727</v>
      </c>
      <c r="V290" s="69">
        <f t="shared" si="1171"/>
        <v>0</v>
      </c>
      <c r="W290" s="69">
        <f t="shared" si="1171"/>
        <v>0</v>
      </c>
      <c r="X290" s="69">
        <f t="shared" si="1171"/>
        <v>293153</v>
      </c>
      <c r="Y290" s="69">
        <f t="shared" si="1171"/>
        <v>0</v>
      </c>
      <c r="Z290" s="69">
        <f t="shared" si="1171"/>
        <v>-307880</v>
      </c>
      <c r="AA290" s="69">
        <f t="shared" si="1171"/>
        <v>0</v>
      </c>
      <c r="AB290" s="69">
        <f t="shared" si="1171"/>
        <v>-307880</v>
      </c>
      <c r="AC290" s="69">
        <f t="shared" si="1171"/>
        <v>-14727</v>
      </c>
      <c r="AD290" s="69">
        <f t="shared" si="1171"/>
        <v>-4978</v>
      </c>
      <c r="AE290" s="69">
        <f t="shared" si="1171"/>
        <v>5863</v>
      </c>
      <c r="AF290" s="69">
        <f t="shared" si="1171"/>
        <v>0</v>
      </c>
      <c r="AG290" s="69">
        <f t="shared" si="1171"/>
        <v>0</v>
      </c>
      <c r="AH290" s="69">
        <f t="shared" si="1171"/>
        <v>20000</v>
      </c>
      <c r="AI290" s="69">
        <f t="shared" si="1171"/>
        <v>20000</v>
      </c>
      <c r="AJ290" s="69">
        <f t="shared" si="1171"/>
        <v>0</v>
      </c>
      <c r="AK290" s="69">
        <f t="shared" si="1171"/>
        <v>0</v>
      </c>
      <c r="AL290" s="69">
        <f t="shared" si="1171"/>
        <v>0</v>
      </c>
      <c r="AM290" s="69">
        <f t="shared" si="1171"/>
        <v>0</v>
      </c>
      <c r="AN290" s="69">
        <f t="shared" si="1171"/>
        <v>0</v>
      </c>
      <c r="AO290" s="69">
        <f t="shared" si="1171"/>
        <v>0</v>
      </c>
      <c r="AP290" s="69">
        <f t="shared" si="1171"/>
        <v>0</v>
      </c>
      <c r="AQ290" s="69">
        <f t="shared" si="1171"/>
        <v>0</v>
      </c>
      <c r="AR290" s="69">
        <f t="shared" si="1171"/>
        <v>0</v>
      </c>
      <c r="AS290" s="69">
        <f t="shared" si="1171"/>
        <v>0</v>
      </c>
      <c r="AT290" s="69">
        <f t="shared" si="1171"/>
        <v>0</v>
      </c>
      <c r="AU290" s="69">
        <f t="shared" si="1171"/>
        <v>0</v>
      </c>
      <c r="AV290" s="69">
        <f t="shared" si="1171"/>
        <v>525266918</v>
      </c>
      <c r="AW290" s="69">
        <f t="shared" si="1171"/>
        <v>379417878</v>
      </c>
      <c r="AX290" s="69">
        <f t="shared" si="1171"/>
        <v>4329806</v>
      </c>
      <c r="AY290" s="69">
        <f t="shared" si="1171"/>
        <v>129520204</v>
      </c>
      <c r="AZ290" s="69">
        <f t="shared" si="1171"/>
        <v>7588810</v>
      </c>
      <c r="BA290" s="69">
        <f t="shared" si="1171"/>
        <v>4410220</v>
      </c>
      <c r="BB290" s="69">
        <f t="shared" si="1171"/>
        <v>655.65</v>
      </c>
      <c r="BC290" s="69">
        <f t="shared" si="1171"/>
        <v>505.8</v>
      </c>
      <c r="BD290" s="69">
        <f t="shared" si="1171"/>
        <v>149.85</v>
      </c>
    </row>
    <row r="291" spans="7:56" x14ac:dyDescent="0.25">
      <c r="G291" s="68">
        <v>3123</v>
      </c>
      <c r="H291" s="69">
        <f t="shared" ref="H291:BD291" si="1172">SUMIF($E$7:$E$279,"=3123",H$7:H$279)</f>
        <v>551996653</v>
      </c>
      <c r="I291" s="69">
        <f t="shared" si="1172"/>
        <v>394211118</v>
      </c>
      <c r="J291" s="69">
        <f t="shared" si="1172"/>
        <v>4090597</v>
      </c>
      <c r="K291" s="69">
        <f t="shared" si="1172"/>
        <v>134625975</v>
      </c>
      <c r="L291" s="69">
        <f t="shared" si="1172"/>
        <v>7884223</v>
      </c>
      <c r="M291" s="69">
        <f t="shared" si="1172"/>
        <v>11184740</v>
      </c>
      <c r="N291" s="69">
        <f t="shared" si="1172"/>
        <v>738.32999999999993</v>
      </c>
      <c r="O291" s="69">
        <f t="shared" si="1172"/>
        <v>556.19000000000005</v>
      </c>
      <c r="P291" s="69">
        <f t="shared" si="1172"/>
        <v>182.14000000000001</v>
      </c>
      <c r="Q291" s="69">
        <f t="shared" si="1172"/>
        <v>-72305</v>
      </c>
      <c r="R291" s="69">
        <f t="shared" si="1172"/>
        <v>0</v>
      </c>
      <c r="S291" s="69">
        <f t="shared" si="1172"/>
        <v>0</v>
      </c>
      <c r="T291" s="69">
        <f t="shared" si="1172"/>
        <v>0</v>
      </c>
      <c r="U291" s="69">
        <f t="shared" si="1172"/>
        <v>-56068</v>
      </c>
      <c r="V291" s="69">
        <f t="shared" si="1172"/>
        <v>0</v>
      </c>
      <c r="W291" s="69">
        <f t="shared" si="1172"/>
        <v>0</v>
      </c>
      <c r="X291" s="69">
        <f t="shared" si="1172"/>
        <v>-128373</v>
      </c>
      <c r="Y291" s="69">
        <f t="shared" si="1172"/>
        <v>0</v>
      </c>
      <c r="Z291" s="69">
        <f t="shared" si="1172"/>
        <v>72305</v>
      </c>
      <c r="AA291" s="69">
        <f t="shared" si="1172"/>
        <v>0</v>
      </c>
      <c r="AB291" s="69">
        <f t="shared" si="1172"/>
        <v>72305</v>
      </c>
      <c r="AC291" s="69">
        <f t="shared" si="1172"/>
        <v>-56068</v>
      </c>
      <c r="AD291" s="69">
        <f t="shared" si="1172"/>
        <v>-18951</v>
      </c>
      <c r="AE291" s="69">
        <f t="shared" si="1172"/>
        <v>-2567</v>
      </c>
      <c r="AF291" s="69">
        <f t="shared" si="1172"/>
        <v>0</v>
      </c>
      <c r="AG291" s="69">
        <f t="shared" si="1172"/>
        <v>0</v>
      </c>
      <c r="AH291" s="69">
        <f t="shared" si="1172"/>
        <v>200275</v>
      </c>
      <c r="AI291" s="69">
        <f t="shared" si="1172"/>
        <v>200275</v>
      </c>
      <c r="AJ291" s="69">
        <f t="shared" si="1172"/>
        <v>-0.05</v>
      </c>
      <c r="AK291" s="69">
        <f t="shared" si="1172"/>
        <v>-7.0000000000000007E-2</v>
      </c>
      <c r="AL291" s="69">
        <f t="shared" si="1172"/>
        <v>0</v>
      </c>
      <c r="AM291" s="69">
        <f t="shared" si="1172"/>
        <v>0</v>
      </c>
      <c r="AN291" s="69">
        <f t="shared" si="1172"/>
        <v>0.15</v>
      </c>
      <c r="AO291" s="69">
        <f t="shared" si="1172"/>
        <v>0</v>
      </c>
      <c r="AP291" s="69">
        <f t="shared" si="1172"/>
        <v>0</v>
      </c>
      <c r="AQ291" s="69">
        <f t="shared" si="1172"/>
        <v>0</v>
      </c>
      <c r="AR291" s="69">
        <f t="shared" si="1172"/>
        <v>0</v>
      </c>
      <c r="AS291" s="69">
        <f t="shared" si="1172"/>
        <v>9.9999999999999992E-2</v>
      </c>
      <c r="AT291" s="69">
        <f t="shared" si="1172"/>
        <v>-7.0000000000000007E-2</v>
      </c>
      <c r="AU291" s="69">
        <f t="shared" si="1172"/>
        <v>0.03</v>
      </c>
      <c r="AV291" s="69">
        <f t="shared" si="1172"/>
        <v>552119342</v>
      </c>
      <c r="AW291" s="69">
        <f t="shared" si="1172"/>
        <v>394082745</v>
      </c>
      <c r="AX291" s="69">
        <f t="shared" si="1172"/>
        <v>4162902</v>
      </c>
      <c r="AY291" s="69">
        <f t="shared" si="1172"/>
        <v>134607024</v>
      </c>
      <c r="AZ291" s="69">
        <f t="shared" si="1172"/>
        <v>7881656</v>
      </c>
      <c r="BA291" s="69">
        <f t="shared" si="1172"/>
        <v>11385015</v>
      </c>
      <c r="BB291" s="69">
        <f t="shared" si="1172"/>
        <v>738.3599999999999</v>
      </c>
      <c r="BC291" s="69">
        <f t="shared" si="1172"/>
        <v>556.29000000000008</v>
      </c>
      <c r="BD291" s="69">
        <f t="shared" si="1172"/>
        <v>182.07000000000002</v>
      </c>
    </row>
    <row r="292" spans="7:56" x14ac:dyDescent="0.25">
      <c r="G292" s="68">
        <v>3124</v>
      </c>
      <c r="H292" s="69">
        <f t="shared" ref="H292:BD292" si="1173">SUMIF($E$7:$E$279,"=3124",H$7:H$279)</f>
        <v>49575477</v>
      </c>
      <c r="I292" s="69">
        <f t="shared" si="1173"/>
        <v>35817304</v>
      </c>
      <c r="J292" s="69">
        <f t="shared" si="1173"/>
        <v>425320</v>
      </c>
      <c r="K292" s="69">
        <f t="shared" si="1173"/>
        <v>12250007</v>
      </c>
      <c r="L292" s="69">
        <f t="shared" si="1173"/>
        <v>716346</v>
      </c>
      <c r="M292" s="69">
        <f t="shared" si="1173"/>
        <v>366500</v>
      </c>
      <c r="N292" s="69">
        <f t="shared" si="1173"/>
        <v>66.349999999999994</v>
      </c>
      <c r="O292" s="69">
        <f t="shared" si="1173"/>
        <v>52.43</v>
      </c>
      <c r="P292" s="69">
        <f t="shared" si="1173"/>
        <v>13.92</v>
      </c>
      <c r="Q292" s="69">
        <f t="shared" si="1173"/>
        <v>0</v>
      </c>
      <c r="R292" s="69">
        <f t="shared" si="1173"/>
        <v>0</v>
      </c>
      <c r="S292" s="69">
        <f t="shared" si="1173"/>
        <v>0</v>
      </c>
      <c r="T292" s="69">
        <f t="shared" si="1173"/>
        <v>0</v>
      </c>
      <c r="U292" s="69">
        <f t="shared" si="1173"/>
        <v>0</v>
      </c>
      <c r="V292" s="69">
        <f t="shared" si="1173"/>
        <v>0</v>
      </c>
      <c r="W292" s="69">
        <f t="shared" si="1173"/>
        <v>0</v>
      </c>
      <c r="X292" s="69">
        <f t="shared" si="1173"/>
        <v>0</v>
      </c>
      <c r="Y292" s="69">
        <f t="shared" si="1173"/>
        <v>0</v>
      </c>
      <c r="Z292" s="69">
        <f t="shared" si="1173"/>
        <v>0</v>
      </c>
      <c r="AA292" s="69">
        <f t="shared" si="1173"/>
        <v>0</v>
      </c>
      <c r="AB292" s="69">
        <f t="shared" si="1173"/>
        <v>0</v>
      </c>
      <c r="AC292" s="69">
        <f t="shared" si="1173"/>
        <v>0</v>
      </c>
      <c r="AD292" s="69">
        <f t="shared" si="1173"/>
        <v>0</v>
      </c>
      <c r="AE292" s="69">
        <f t="shared" si="1173"/>
        <v>0</v>
      </c>
      <c r="AF292" s="69">
        <f t="shared" si="1173"/>
        <v>0</v>
      </c>
      <c r="AG292" s="69">
        <f t="shared" si="1173"/>
        <v>0</v>
      </c>
      <c r="AH292" s="69">
        <f t="shared" si="1173"/>
        <v>0</v>
      </c>
      <c r="AI292" s="69">
        <f t="shared" si="1173"/>
        <v>0</v>
      </c>
      <c r="AJ292" s="69">
        <f t="shared" si="1173"/>
        <v>0</v>
      </c>
      <c r="AK292" s="69">
        <f t="shared" si="1173"/>
        <v>0</v>
      </c>
      <c r="AL292" s="69">
        <f t="shared" si="1173"/>
        <v>0</v>
      </c>
      <c r="AM292" s="69">
        <f t="shared" si="1173"/>
        <v>0</v>
      </c>
      <c r="AN292" s="69">
        <f t="shared" si="1173"/>
        <v>0</v>
      </c>
      <c r="AO292" s="69">
        <f t="shared" si="1173"/>
        <v>0</v>
      </c>
      <c r="AP292" s="69">
        <f t="shared" si="1173"/>
        <v>0</v>
      </c>
      <c r="AQ292" s="69">
        <f t="shared" si="1173"/>
        <v>0</v>
      </c>
      <c r="AR292" s="69">
        <f t="shared" si="1173"/>
        <v>0</v>
      </c>
      <c r="AS292" s="69">
        <f t="shared" si="1173"/>
        <v>0</v>
      </c>
      <c r="AT292" s="69">
        <f t="shared" si="1173"/>
        <v>0</v>
      </c>
      <c r="AU292" s="69">
        <f t="shared" si="1173"/>
        <v>0</v>
      </c>
      <c r="AV292" s="69">
        <f t="shared" si="1173"/>
        <v>49575477</v>
      </c>
      <c r="AW292" s="69">
        <f t="shared" si="1173"/>
        <v>35817304</v>
      </c>
      <c r="AX292" s="69">
        <f t="shared" si="1173"/>
        <v>425320</v>
      </c>
      <c r="AY292" s="69">
        <f t="shared" si="1173"/>
        <v>12250007</v>
      </c>
      <c r="AZ292" s="69">
        <f t="shared" si="1173"/>
        <v>716346</v>
      </c>
      <c r="BA292" s="69">
        <f t="shared" si="1173"/>
        <v>366500</v>
      </c>
      <c r="BB292" s="69">
        <f t="shared" si="1173"/>
        <v>66.349999999999994</v>
      </c>
      <c r="BC292" s="69">
        <f t="shared" si="1173"/>
        <v>52.43</v>
      </c>
      <c r="BD292" s="69">
        <f t="shared" si="1173"/>
        <v>13.92</v>
      </c>
    </row>
    <row r="293" spans="7:56" x14ac:dyDescent="0.25">
      <c r="G293" s="68">
        <v>3133</v>
      </c>
      <c r="H293" s="69">
        <f t="shared" ref="H293:BD293" si="1174">SUMIF($E$7:$E$279,"=3133",H$7:H$279)</f>
        <v>112140410</v>
      </c>
      <c r="I293" s="69">
        <f t="shared" si="1174"/>
        <v>80528683</v>
      </c>
      <c r="J293" s="69">
        <f t="shared" si="1174"/>
        <v>1589320</v>
      </c>
      <c r="K293" s="69">
        <f t="shared" si="1174"/>
        <v>27755884</v>
      </c>
      <c r="L293" s="69">
        <f t="shared" si="1174"/>
        <v>1610575</v>
      </c>
      <c r="M293" s="69">
        <f t="shared" si="1174"/>
        <v>655948</v>
      </c>
      <c r="N293" s="69">
        <f t="shared" si="1174"/>
        <v>156.53000000000003</v>
      </c>
      <c r="O293" s="69">
        <f t="shared" si="1174"/>
        <v>99.110000000000014</v>
      </c>
      <c r="P293" s="69">
        <f t="shared" si="1174"/>
        <v>57.419999999999995</v>
      </c>
      <c r="Q293" s="69">
        <f t="shared" si="1174"/>
        <v>0</v>
      </c>
      <c r="R293" s="69">
        <f t="shared" si="1174"/>
        <v>0</v>
      </c>
      <c r="S293" s="69">
        <f t="shared" si="1174"/>
        <v>0</v>
      </c>
      <c r="T293" s="69">
        <f t="shared" si="1174"/>
        <v>0</v>
      </c>
      <c r="U293" s="69">
        <f t="shared" si="1174"/>
        <v>-125184</v>
      </c>
      <c r="V293" s="69">
        <f t="shared" si="1174"/>
        <v>0</v>
      </c>
      <c r="W293" s="69">
        <f t="shared" si="1174"/>
        <v>0</v>
      </c>
      <c r="X293" s="69">
        <f t="shared" si="1174"/>
        <v>-125184</v>
      </c>
      <c r="Y293" s="69">
        <f t="shared" si="1174"/>
        <v>0</v>
      </c>
      <c r="Z293" s="69">
        <f t="shared" si="1174"/>
        <v>0</v>
      </c>
      <c r="AA293" s="69">
        <f t="shared" si="1174"/>
        <v>0</v>
      </c>
      <c r="AB293" s="69">
        <f t="shared" si="1174"/>
        <v>0</v>
      </c>
      <c r="AC293" s="69">
        <f t="shared" si="1174"/>
        <v>-125184</v>
      </c>
      <c r="AD293" s="69">
        <f t="shared" si="1174"/>
        <v>-42312</v>
      </c>
      <c r="AE293" s="69">
        <f t="shared" si="1174"/>
        <v>-2504</v>
      </c>
      <c r="AF293" s="69">
        <f t="shared" si="1174"/>
        <v>0</v>
      </c>
      <c r="AG293" s="69">
        <f t="shared" si="1174"/>
        <v>0</v>
      </c>
      <c r="AH293" s="69">
        <f t="shared" si="1174"/>
        <v>380000</v>
      </c>
      <c r="AI293" s="69">
        <f t="shared" si="1174"/>
        <v>380000</v>
      </c>
      <c r="AJ293" s="69">
        <f t="shared" si="1174"/>
        <v>0</v>
      </c>
      <c r="AK293" s="69">
        <f t="shared" si="1174"/>
        <v>0</v>
      </c>
      <c r="AL293" s="69">
        <f t="shared" si="1174"/>
        <v>0</v>
      </c>
      <c r="AM293" s="69">
        <f t="shared" si="1174"/>
        <v>0</v>
      </c>
      <c r="AN293" s="69">
        <f t="shared" si="1174"/>
        <v>0</v>
      </c>
      <c r="AO293" s="69">
        <f t="shared" si="1174"/>
        <v>0</v>
      </c>
      <c r="AP293" s="69">
        <f t="shared" si="1174"/>
        <v>0</v>
      </c>
      <c r="AQ293" s="69">
        <f t="shared" si="1174"/>
        <v>0</v>
      </c>
      <c r="AR293" s="69">
        <f t="shared" si="1174"/>
        <v>0</v>
      </c>
      <c r="AS293" s="69">
        <f t="shared" si="1174"/>
        <v>0</v>
      </c>
      <c r="AT293" s="69">
        <f t="shared" si="1174"/>
        <v>0</v>
      </c>
      <c r="AU293" s="69">
        <f t="shared" si="1174"/>
        <v>0</v>
      </c>
      <c r="AV293" s="69">
        <f t="shared" si="1174"/>
        <v>112350410</v>
      </c>
      <c r="AW293" s="69">
        <f t="shared" si="1174"/>
        <v>80403499</v>
      </c>
      <c r="AX293" s="69">
        <f t="shared" si="1174"/>
        <v>1589320</v>
      </c>
      <c r="AY293" s="69">
        <f t="shared" si="1174"/>
        <v>27713572</v>
      </c>
      <c r="AZ293" s="69">
        <f t="shared" si="1174"/>
        <v>1608071</v>
      </c>
      <c r="BA293" s="69">
        <f t="shared" si="1174"/>
        <v>1035948</v>
      </c>
      <c r="BB293" s="69">
        <f t="shared" si="1174"/>
        <v>156.53000000000003</v>
      </c>
      <c r="BC293" s="69">
        <f t="shared" si="1174"/>
        <v>99.110000000000014</v>
      </c>
      <c r="BD293" s="69">
        <f t="shared" si="1174"/>
        <v>57.419999999999995</v>
      </c>
    </row>
    <row r="294" spans="7:56" x14ac:dyDescent="0.25">
      <c r="G294" s="68">
        <v>3141</v>
      </c>
      <c r="H294" s="69">
        <f t="shared" ref="H294:BD294" si="1175">SUMIF($E$7:$E$279,"=3141",H$7:H$279)</f>
        <v>54346608</v>
      </c>
      <c r="I294" s="69">
        <f t="shared" si="1175"/>
        <v>39206562</v>
      </c>
      <c r="J294" s="69">
        <f t="shared" si="1175"/>
        <v>516700</v>
      </c>
      <c r="K294" s="69">
        <f t="shared" si="1175"/>
        <v>13426463</v>
      </c>
      <c r="L294" s="69">
        <f t="shared" si="1175"/>
        <v>784135</v>
      </c>
      <c r="M294" s="69">
        <f t="shared" si="1175"/>
        <v>412748</v>
      </c>
      <c r="N294" s="69">
        <f t="shared" si="1175"/>
        <v>123.44999999999997</v>
      </c>
      <c r="O294" s="69">
        <f t="shared" si="1175"/>
        <v>0</v>
      </c>
      <c r="P294" s="69">
        <f t="shared" si="1175"/>
        <v>123.44999999999997</v>
      </c>
      <c r="Q294" s="69">
        <f t="shared" si="1175"/>
        <v>0</v>
      </c>
      <c r="R294" s="69">
        <f t="shared" si="1175"/>
        <v>0</v>
      </c>
      <c r="S294" s="69">
        <f t="shared" si="1175"/>
        <v>0</v>
      </c>
      <c r="T294" s="69">
        <f t="shared" si="1175"/>
        <v>0</v>
      </c>
      <c r="U294" s="69">
        <f t="shared" si="1175"/>
        <v>0</v>
      </c>
      <c r="V294" s="69">
        <f t="shared" si="1175"/>
        <v>-114612</v>
      </c>
      <c r="W294" s="69">
        <f t="shared" si="1175"/>
        <v>0</v>
      </c>
      <c r="X294" s="69">
        <f t="shared" si="1175"/>
        <v>-114612</v>
      </c>
      <c r="Y294" s="69">
        <f t="shared" si="1175"/>
        <v>0</v>
      </c>
      <c r="Z294" s="69">
        <f t="shared" si="1175"/>
        <v>0</v>
      </c>
      <c r="AA294" s="69">
        <f t="shared" si="1175"/>
        <v>0</v>
      </c>
      <c r="AB294" s="69">
        <f t="shared" si="1175"/>
        <v>0</v>
      </c>
      <c r="AC294" s="69">
        <f t="shared" si="1175"/>
        <v>-114612</v>
      </c>
      <c r="AD294" s="69">
        <f t="shared" si="1175"/>
        <v>-38739</v>
      </c>
      <c r="AE294" s="69">
        <f t="shared" si="1175"/>
        <v>-2292</v>
      </c>
      <c r="AF294" s="69">
        <f t="shared" si="1175"/>
        <v>0</v>
      </c>
      <c r="AG294" s="69">
        <f t="shared" si="1175"/>
        <v>0</v>
      </c>
      <c r="AH294" s="69">
        <f t="shared" si="1175"/>
        <v>0</v>
      </c>
      <c r="AI294" s="69">
        <f t="shared" si="1175"/>
        <v>0</v>
      </c>
      <c r="AJ294" s="69">
        <f t="shared" si="1175"/>
        <v>0</v>
      </c>
      <c r="AK294" s="69">
        <f t="shared" si="1175"/>
        <v>0</v>
      </c>
      <c r="AL294" s="69">
        <f t="shared" si="1175"/>
        <v>0</v>
      </c>
      <c r="AM294" s="69">
        <f t="shared" si="1175"/>
        <v>0</v>
      </c>
      <c r="AN294" s="69">
        <f t="shared" si="1175"/>
        <v>0</v>
      </c>
      <c r="AO294" s="69">
        <f t="shared" si="1175"/>
        <v>0</v>
      </c>
      <c r="AP294" s="69">
        <f t="shared" si="1175"/>
        <v>0</v>
      </c>
      <c r="AQ294" s="69">
        <f t="shared" si="1175"/>
        <v>-0.36</v>
      </c>
      <c r="AR294" s="69">
        <f t="shared" si="1175"/>
        <v>0</v>
      </c>
      <c r="AS294" s="69">
        <f t="shared" si="1175"/>
        <v>0</v>
      </c>
      <c r="AT294" s="69">
        <f t="shared" si="1175"/>
        <v>-0.36</v>
      </c>
      <c r="AU294" s="69">
        <f t="shared" si="1175"/>
        <v>-0.36</v>
      </c>
      <c r="AV294" s="69">
        <f t="shared" si="1175"/>
        <v>54190965</v>
      </c>
      <c r="AW294" s="69">
        <f t="shared" si="1175"/>
        <v>39091950</v>
      </c>
      <c r="AX294" s="69">
        <f t="shared" si="1175"/>
        <v>516700</v>
      </c>
      <c r="AY294" s="69">
        <f t="shared" si="1175"/>
        <v>13387724</v>
      </c>
      <c r="AZ294" s="69">
        <f t="shared" si="1175"/>
        <v>781843</v>
      </c>
      <c r="BA294" s="69">
        <f t="shared" si="1175"/>
        <v>412748</v>
      </c>
      <c r="BB294" s="69">
        <f t="shared" si="1175"/>
        <v>123.08999999999999</v>
      </c>
      <c r="BC294" s="69">
        <f t="shared" si="1175"/>
        <v>0</v>
      </c>
      <c r="BD294" s="69">
        <f t="shared" si="1175"/>
        <v>123.08999999999999</v>
      </c>
    </row>
    <row r="295" spans="7:56" x14ac:dyDescent="0.25">
      <c r="G295" s="68">
        <v>3143</v>
      </c>
      <c r="H295" s="69">
        <f t="shared" ref="H295:BD295" si="1176">SUMIF($E$7:$E$279,"=3143",H$7:H$279)</f>
        <v>15098733</v>
      </c>
      <c r="I295" s="69">
        <f t="shared" si="1176"/>
        <v>11081598</v>
      </c>
      <c r="J295" s="69">
        <f t="shared" si="1176"/>
        <v>32200</v>
      </c>
      <c r="K295" s="69">
        <f t="shared" si="1176"/>
        <v>3756463</v>
      </c>
      <c r="L295" s="69">
        <f t="shared" si="1176"/>
        <v>221632</v>
      </c>
      <c r="M295" s="69">
        <f t="shared" si="1176"/>
        <v>6840</v>
      </c>
      <c r="N295" s="69">
        <f t="shared" si="1176"/>
        <v>25.43</v>
      </c>
      <c r="O295" s="69">
        <f t="shared" si="1176"/>
        <v>24.950000000000003</v>
      </c>
      <c r="P295" s="69">
        <f t="shared" si="1176"/>
        <v>0.48</v>
      </c>
      <c r="Q295" s="69">
        <f t="shared" si="1176"/>
        <v>0</v>
      </c>
      <c r="R295" s="69">
        <f t="shared" si="1176"/>
        <v>0</v>
      </c>
      <c r="S295" s="69">
        <f t="shared" si="1176"/>
        <v>0</v>
      </c>
      <c r="T295" s="69">
        <f t="shared" si="1176"/>
        <v>0</v>
      </c>
      <c r="U295" s="69">
        <f t="shared" si="1176"/>
        <v>0</v>
      </c>
      <c r="V295" s="69">
        <f t="shared" si="1176"/>
        <v>0</v>
      </c>
      <c r="W295" s="69">
        <f t="shared" si="1176"/>
        <v>0</v>
      </c>
      <c r="X295" s="69">
        <f t="shared" si="1176"/>
        <v>0</v>
      </c>
      <c r="Y295" s="69">
        <f t="shared" si="1176"/>
        <v>0</v>
      </c>
      <c r="Z295" s="69">
        <f t="shared" si="1176"/>
        <v>0</v>
      </c>
      <c r="AA295" s="69">
        <f t="shared" si="1176"/>
        <v>0</v>
      </c>
      <c r="AB295" s="69">
        <f t="shared" si="1176"/>
        <v>0</v>
      </c>
      <c r="AC295" s="69">
        <f t="shared" si="1176"/>
        <v>0</v>
      </c>
      <c r="AD295" s="69">
        <f t="shared" si="1176"/>
        <v>0</v>
      </c>
      <c r="AE295" s="69">
        <f t="shared" si="1176"/>
        <v>0</v>
      </c>
      <c r="AF295" s="69">
        <f t="shared" si="1176"/>
        <v>0</v>
      </c>
      <c r="AG295" s="69">
        <f t="shared" si="1176"/>
        <v>0</v>
      </c>
      <c r="AH295" s="69">
        <f t="shared" si="1176"/>
        <v>0</v>
      </c>
      <c r="AI295" s="69">
        <f t="shared" si="1176"/>
        <v>0</v>
      </c>
      <c r="AJ295" s="69">
        <f t="shared" si="1176"/>
        <v>0</v>
      </c>
      <c r="AK295" s="69">
        <f t="shared" si="1176"/>
        <v>0</v>
      </c>
      <c r="AL295" s="69">
        <f t="shared" si="1176"/>
        <v>0</v>
      </c>
      <c r="AM295" s="69">
        <f t="shared" si="1176"/>
        <v>0</v>
      </c>
      <c r="AN295" s="69">
        <f t="shared" si="1176"/>
        <v>0</v>
      </c>
      <c r="AO295" s="69">
        <f t="shared" si="1176"/>
        <v>0</v>
      </c>
      <c r="AP295" s="69">
        <f t="shared" si="1176"/>
        <v>0</v>
      </c>
      <c r="AQ295" s="69">
        <f t="shared" si="1176"/>
        <v>0</v>
      </c>
      <c r="AR295" s="69">
        <f t="shared" si="1176"/>
        <v>0</v>
      </c>
      <c r="AS295" s="69">
        <f t="shared" si="1176"/>
        <v>0</v>
      </c>
      <c r="AT295" s="69">
        <f t="shared" si="1176"/>
        <v>0</v>
      </c>
      <c r="AU295" s="69">
        <f t="shared" si="1176"/>
        <v>0</v>
      </c>
      <c r="AV295" s="69">
        <f t="shared" si="1176"/>
        <v>15098733</v>
      </c>
      <c r="AW295" s="69">
        <f t="shared" si="1176"/>
        <v>11081598</v>
      </c>
      <c r="AX295" s="69">
        <f t="shared" si="1176"/>
        <v>32200</v>
      </c>
      <c r="AY295" s="69">
        <f t="shared" si="1176"/>
        <v>3756463</v>
      </c>
      <c r="AZ295" s="69">
        <f t="shared" si="1176"/>
        <v>221632</v>
      </c>
      <c r="BA295" s="69">
        <f t="shared" si="1176"/>
        <v>6840</v>
      </c>
      <c r="BB295" s="69">
        <f t="shared" si="1176"/>
        <v>25.43</v>
      </c>
      <c r="BC295" s="69">
        <f t="shared" si="1176"/>
        <v>24.950000000000003</v>
      </c>
      <c r="BD295" s="69">
        <f t="shared" si="1176"/>
        <v>0.48</v>
      </c>
    </row>
    <row r="296" spans="7:56" x14ac:dyDescent="0.25">
      <c r="G296" s="68">
        <v>3145</v>
      </c>
      <c r="H296" s="69">
        <f t="shared" ref="H296:BD296" si="1177">SUMIF($E$7:$E$279,"=3145",H$7:H$279)</f>
        <v>9750121</v>
      </c>
      <c r="I296" s="69">
        <f t="shared" si="1177"/>
        <v>7115045</v>
      </c>
      <c r="J296" s="69">
        <f t="shared" si="1177"/>
        <v>0</v>
      </c>
      <c r="K296" s="69">
        <f t="shared" si="1177"/>
        <v>2404885</v>
      </c>
      <c r="L296" s="69">
        <f t="shared" si="1177"/>
        <v>142301</v>
      </c>
      <c r="M296" s="69">
        <f t="shared" si="1177"/>
        <v>87890</v>
      </c>
      <c r="N296" s="69">
        <f t="shared" si="1177"/>
        <v>17.18</v>
      </c>
      <c r="O296" s="69">
        <f t="shared" si="1177"/>
        <v>10.27</v>
      </c>
      <c r="P296" s="69">
        <f t="shared" si="1177"/>
        <v>6.91</v>
      </c>
      <c r="Q296" s="69">
        <f t="shared" si="1177"/>
        <v>0</v>
      </c>
      <c r="R296" s="69">
        <f t="shared" si="1177"/>
        <v>0</v>
      </c>
      <c r="S296" s="69">
        <f t="shared" si="1177"/>
        <v>0</v>
      </c>
      <c r="T296" s="69">
        <f t="shared" si="1177"/>
        <v>0</v>
      </c>
      <c r="U296" s="69">
        <f t="shared" si="1177"/>
        <v>0</v>
      </c>
      <c r="V296" s="69">
        <f t="shared" si="1177"/>
        <v>0</v>
      </c>
      <c r="W296" s="69">
        <f t="shared" si="1177"/>
        <v>0</v>
      </c>
      <c r="X296" s="69">
        <f t="shared" si="1177"/>
        <v>0</v>
      </c>
      <c r="Y296" s="69">
        <f t="shared" si="1177"/>
        <v>0</v>
      </c>
      <c r="Z296" s="69">
        <f t="shared" si="1177"/>
        <v>0</v>
      </c>
      <c r="AA296" s="69">
        <f t="shared" si="1177"/>
        <v>0</v>
      </c>
      <c r="AB296" s="69">
        <f t="shared" si="1177"/>
        <v>0</v>
      </c>
      <c r="AC296" s="69">
        <f t="shared" si="1177"/>
        <v>0</v>
      </c>
      <c r="AD296" s="69">
        <f t="shared" si="1177"/>
        <v>0</v>
      </c>
      <c r="AE296" s="69">
        <f t="shared" si="1177"/>
        <v>0</v>
      </c>
      <c r="AF296" s="69">
        <f t="shared" si="1177"/>
        <v>0</v>
      </c>
      <c r="AG296" s="69">
        <f t="shared" si="1177"/>
        <v>0</v>
      </c>
      <c r="AH296" s="69">
        <f t="shared" si="1177"/>
        <v>0</v>
      </c>
      <c r="AI296" s="69">
        <f t="shared" si="1177"/>
        <v>0</v>
      </c>
      <c r="AJ296" s="69">
        <f t="shared" si="1177"/>
        <v>0</v>
      </c>
      <c r="AK296" s="69">
        <f t="shared" si="1177"/>
        <v>0</v>
      </c>
      <c r="AL296" s="69">
        <f t="shared" si="1177"/>
        <v>0</v>
      </c>
      <c r="AM296" s="69">
        <f t="shared" si="1177"/>
        <v>0</v>
      </c>
      <c r="AN296" s="69">
        <f t="shared" si="1177"/>
        <v>0</v>
      </c>
      <c r="AO296" s="69">
        <f t="shared" si="1177"/>
        <v>0</v>
      </c>
      <c r="AP296" s="69">
        <f t="shared" si="1177"/>
        <v>0</v>
      </c>
      <c r="AQ296" s="69">
        <f t="shared" si="1177"/>
        <v>0</v>
      </c>
      <c r="AR296" s="69">
        <f t="shared" si="1177"/>
        <v>0</v>
      </c>
      <c r="AS296" s="69">
        <f t="shared" si="1177"/>
        <v>0</v>
      </c>
      <c r="AT296" s="69">
        <f t="shared" si="1177"/>
        <v>0</v>
      </c>
      <c r="AU296" s="69">
        <f t="shared" si="1177"/>
        <v>0</v>
      </c>
      <c r="AV296" s="69">
        <f t="shared" si="1177"/>
        <v>9750121</v>
      </c>
      <c r="AW296" s="69">
        <f t="shared" si="1177"/>
        <v>7115045</v>
      </c>
      <c r="AX296" s="69">
        <f t="shared" si="1177"/>
        <v>0</v>
      </c>
      <c r="AY296" s="69">
        <f t="shared" si="1177"/>
        <v>2404885</v>
      </c>
      <c r="AZ296" s="69">
        <f t="shared" si="1177"/>
        <v>142301</v>
      </c>
      <c r="BA296" s="69">
        <f t="shared" si="1177"/>
        <v>87890</v>
      </c>
      <c r="BB296" s="69">
        <f t="shared" si="1177"/>
        <v>17.18</v>
      </c>
      <c r="BC296" s="69">
        <f t="shared" si="1177"/>
        <v>10.27</v>
      </c>
      <c r="BD296" s="69">
        <f t="shared" si="1177"/>
        <v>6.91</v>
      </c>
    </row>
    <row r="297" spans="7:56" x14ac:dyDescent="0.25">
      <c r="G297" s="68">
        <v>3146</v>
      </c>
      <c r="H297" s="69">
        <f t="shared" ref="H297:BD297" si="1178">SUMIF($E$7:$E$279,"=3146",H$7:H$279)</f>
        <v>72100566</v>
      </c>
      <c r="I297" s="69">
        <f t="shared" si="1178"/>
        <v>51690381</v>
      </c>
      <c r="J297" s="69">
        <f t="shared" si="1178"/>
        <v>213514</v>
      </c>
      <c r="K297" s="69">
        <f t="shared" si="1178"/>
        <v>17543516</v>
      </c>
      <c r="L297" s="69">
        <f t="shared" si="1178"/>
        <v>1033808</v>
      </c>
      <c r="M297" s="69">
        <f t="shared" si="1178"/>
        <v>1619347</v>
      </c>
      <c r="N297" s="69">
        <f t="shared" si="1178"/>
        <v>90.929999999999993</v>
      </c>
      <c r="O297" s="69">
        <f t="shared" si="1178"/>
        <v>69.150000000000006</v>
      </c>
      <c r="P297" s="69">
        <f t="shared" si="1178"/>
        <v>21.779999999999998</v>
      </c>
      <c r="Q297" s="69">
        <f t="shared" si="1178"/>
        <v>0</v>
      </c>
      <c r="R297" s="69">
        <f t="shared" si="1178"/>
        <v>0</v>
      </c>
      <c r="S297" s="69">
        <f t="shared" si="1178"/>
        <v>0</v>
      </c>
      <c r="T297" s="69">
        <f t="shared" si="1178"/>
        <v>0</v>
      </c>
      <c r="U297" s="69">
        <f t="shared" si="1178"/>
        <v>0</v>
      </c>
      <c r="V297" s="69">
        <f t="shared" si="1178"/>
        <v>0</v>
      </c>
      <c r="W297" s="69">
        <f t="shared" si="1178"/>
        <v>0</v>
      </c>
      <c r="X297" s="69">
        <f t="shared" si="1178"/>
        <v>0</v>
      </c>
      <c r="Y297" s="69">
        <f t="shared" si="1178"/>
        <v>0</v>
      </c>
      <c r="Z297" s="69">
        <f t="shared" si="1178"/>
        <v>0</v>
      </c>
      <c r="AA297" s="69">
        <f t="shared" si="1178"/>
        <v>0</v>
      </c>
      <c r="AB297" s="69">
        <f t="shared" si="1178"/>
        <v>0</v>
      </c>
      <c r="AC297" s="69">
        <f t="shared" si="1178"/>
        <v>0</v>
      </c>
      <c r="AD297" s="69">
        <f t="shared" si="1178"/>
        <v>0</v>
      </c>
      <c r="AE297" s="69">
        <f t="shared" si="1178"/>
        <v>0</v>
      </c>
      <c r="AF297" s="69">
        <f t="shared" si="1178"/>
        <v>0</v>
      </c>
      <c r="AG297" s="69">
        <f t="shared" si="1178"/>
        <v>0</v>
      </c>
      <c r="AH297" s="69">
        <f t="shared" si="1178"/>
        <v>0</v>
      </c>
      <c r="AI297" s="69">
        <f t="shared" si="1178"/>
        <v>0</v>
      </c>
      <c r="AJ297" s="69">
        <f t="shared" si="1178"/>
        <v>0</v>
      </c>
      <c r="AK297" s="69">
        <f t="shared" si="1178"/>
        <v>0</v>
      </c>
      <c r="AL297" s="69">
        <f t="shared" si="1178"/>
        <v>0</v>
      </c>
      <c r="AM297" s="69">
        <f t="shared" si="1178"/>
        <v>0</v>
      </c>
      <c r="AN297" s="69">
        <f t="shared" si="1178"/>
        <v>0</v>
      </c>
      <c r="AO297" s="69">
        <f t="shared" si="1178"/>
        <v>0</v>
      </c>
      <c r="AP297" s="69">
        <f t="shared" si="1178"/>
        <v>0</v>
      </c>
      <c r="AQ297" s="69">
        <f t="shared" si="1178"/>
        <v>0</v>
      </c>
      <c r="AR297" s="69">
        <f t="shared" si="1178"/>
        <v>0</v>
      </c>
      <c r="AS297" s="69">
        <f t="shared" si="1178"/>
        <v>0</v>
      </c>
      <c r="AT297" s="69">
        <f t="shared" si="1178"/>
        <v>0</v>
      </c>
      <c r="AU297" s="69">
        <f t="shared" si="1178"/>
        <v>0</v>
      </c>
      <c r="AV297" s="69">
        <f t="shared" si="1178"/>
        <v>72100566</v>
      </c>
      <c r="AW297" s="69">
        <f t="shared" si="1178"/>
        <v>51690381</v>
      </c>
      <c r="AX297" s="69">
        <f t="shared" si="1178"/>
        <v>213514</v>
      </c>
      <c r="AY297" s="69">
        <f t="shared" si="1178"/>
        <v>17543516</v>
      </c>
      <c r="AZ297" s="69">
        <f t="shared" si="1178"/>
        <v>1033808</v>
      </c>
      <c r="BA297" s="69">
        <f t="shared" si="1178"/>
        <v>1619347</v>
      </c>
      <c r="BB297" s="69">
        <f t="shared" si="1178"/>
        <v>90.929999999999993</v>
      </c>
      <c r="BC297" s="69">
        <f t="shared" si="1178"/>
        <v>69.150000000000006</v>
      </c>
      <c r="BD297" s="69">
        <f t="shared" si="1178"/>
        <v>21.779999999999998</v>
      </c>
    </row>
    <row r="298" spans="7:56" x14ac:dyDescent="0.25">
      <c r="G298" s="68">
        <v>3147</v>
      </c>
      <c r="H298" s="69">
        <f t="shared" ref="H298:BD298" si="1179">SUMIF($E$7:$E$279,"=3147",H$7:H$279)</f>
        <v>74635649</v>
      </c>
      <c r="I298" s="69">
        <f t="shared" si="1179"/>
        <v>52956400</v>
      </c>
      <c r="J298" s="69">
        <f t="shared" si="1179"/>
        <v>1664400</v>
      </c>
      <c r="K298" s="69">
        <f t="shared" si="1179"/>
        <v>18461830</v>
      </c>
      <c r="L298" s="69">
        <f t="shared" si="1179"/>
        <v>1059127</v>
      </c>
      <c r="M298" s="69">
        <f t="shared" si="1179"/>
        <v>493892</v>
      </c>
      <c r="N298" s="69">
        <f t="shared" si="1179"/>
        <v>120.52000000000001</v>
      </c>
      <c r="O298" s="69">
        <f t="shared" si="1179"/>
        <v>82.95</v>
      </c>
      <c r="P298" s="69">
        <f t="shared" si="1179"/>
        <v>37.57</v>
      </c>
      <c r="Q298" s="69">
        <f t="shared" si="1179"/>
        <v>0</v>
      </c>
      <c r="R298" s="69">
        <f t="shared" si="1179"/>
        <v>0</v>
      </c>
      <c r="S298" s="69">
        <f t="shared" si="1179"/>
        <v>0</v>
      </c>
      <c r="T298" s="69">
        <f t="shared" si="1179"/>
        <v>0</v>
      </c>
      <c r="U298" s="69">
        <f t="shared" si="1179"/>
        <v>0</v>
      </c>
      <c r="V298" s="69">
        <f t="shared" si="1179"/>
        <v>0</v>
      </c>
      <c r="W298" s="69">
        <f t="shared" si="1179"/>
        <v>0</v>
      </c>
      <c r="X298" s="69">
        <f t="shared" si="1179"/>
        <v>0</v>
      </c>
      <c r="Y298" s="69">
        <f t="shared" si="1179"/>
        <v>0</v>
      </c>
      <c r="Z298" s="69">
        <f t="shared" si="1179"/>
        <v>0</v>
      </c>
      <c r="AA298" s="69">
        <f t="shared" si="1179"/>
        <v>0</v>
      </c>
      <c r="AB298" s="69">
        <f t="shared" si="1179"/>
        <v>0</v>
      </c>
      <c r="AC298" s="69">
        <f t="shared" si="1179"/>
        <v>0</v>
      </c>
      <c r="AD298" s="69">
        <f t="shared" si="1179"/>
        <v>0</v>
      </c>
      <c r="AE298" s="69">
        <f t="shared" si="1179"/>
        <v>0</v>
      </c>
      <c r="AF298" s="69">
        <f t="shared" si="1179"/>
        <v>0</v>
      </c>
      <c r="AG298" s="69">
        <f t="shared" si="1179"/>
        <v>0</v>
      </c>
      <c r="AH298" s="69">
        <f t="shared" si="1179"/>
        <v>0</v>
      </c>
      <c r="AI298" s="69">
        <f t="shared" si="1179"/>
        <v>0</v>
      </c>
      <c r="AJ298" s="69">
        <f t="shared" si="1179"/>
        <v>0</v>
      </c>
      <c r="AK298" s="69">
        <f t="shared" si="1179"/>
        <v>0</v>
      </c>
      <c r="AL298" s="69">
        <f t="shared" si="1179"/>
        <v>0</v>
      </c>
      <c r="AM298" s="69">
        <f t="shared" si="1179"/>
        <v>0</v>
      </c>
      <c r="AN298" s="69">
        <f t="shared" si="1179"/>
        <v>0</v>
      </c>
      <c r="AO298" s="69">
        <f t="shared" si="1179"/>
        <v>0</v>
      </c>
      <c r="AP298" s="69">
        <f t="shared" si="1179"/>
        <v>0</v>
      </c>
      <c r="AQ298" s="69">
        <f t="shared" si="1179"/>
        <v>0</v>
      </c>
      <c r="AR298" s="69">
        <f t="shared" si="1179"/>
        <v>0</v>
      </c>
      <c r="AS298" s="69">
        <f t="shared" si="1179"/>
        <v>0</v>
      </c>
      <c r="AT298" s="69">
        <f t="shared" si="1179"/>
        <v>0</v>
      </c>
      <c r="AU298" s="69">
        <f t="shared" si="1179"/>
        <v>0</v>
      </c>
      <c r="AV298" s="69">
        <f t="shared" si="1179"/>
        <v>74635649</v>
      </c>
      <c r="AW298" s="69">
        <f t="shared" si="1179"/>
        <v>52956400</v>
      </c>
      <c r="AX298" s="69">
        <f t="shared" si="1179"/>
        <v>1664400</v>
      </c>
      <c r="AY298" s="69">
        <f t="shared" si="1179"/>
        <v>18461830</v>
      </c>
      <c r="AZ298" s="69">
        <f t="shared" si="1179"/>
        <v>1059127</v>
      </c>
      <c r="BA298" s="69">
        <f t="shared" si="1179"/>
        <v>493892</v>
      </c>
      <c r="BB298" s="69">
        <f t="shared" si="1179"/>
        <v>120.52000000000001</v>
      </c>
      <c r="BC298" s="69">
        <f t="shared" si="1179"/>
        <v>82.95</v>
      </c>
      <c r="BD298" s="69">
        <f t="shared" si="1179"/>
        <v>37.57</v>
      </c>
    </row>
    <row r="299" spans="7:56" x14ac:dyDescent="0.25">
      <c r="G299" s="68">
        <v>3150</v>
      </c>
      <c r="H299" s="69">
        <f t="shared" ref="H299:BD299" si="1180">SUMIF($E$7:$E$279,"=3150",H$7:H$279)</f>
        <v>20944632</v>
      </c>
      <c r="I299" s="69">
        <f t="shared" si="1180"/>
        <v>14492472</v>
      </c>
      <c r="J299" s="69">
        <f t="shared" si="1180"/>
        <v>826200</v>
      </c>
      <c r="K299" s="69">
        <f t="shared" si="1180"/>
        <v>5177711</v>
      </c>
      <c r="L299" s="69">
        <f t="shared" si="1180"/>
        <v>289849</v>
      </c>
      <c r="M299" s="69">
        <f t="shared" si="1180"/>
        <v>158400</v>
      </c>
      <c r="N299" s="69">
        <f t="shared" si="1180"/>
        <v>24.519999999999996</v>
      </c>
      <c r="O299" s="69">
        <f t="shared" si="1180"/>
        <v>21.4</v>
      </c>
      <c r="P299" s="69">
        <f t="shared" si="1180"/>
        <v>3.12</v>
      </c>
      <c r="Q299" s="69">
        <f t="shared" si="1180"/>
        <v>0</v>
      </c>
      <c r="R299" s="69">
        <f t="shared" si="1180"/>
        <v>0</v>
      </c>
      <c r="S299" s="69">
        <f t="shared" si="1180"/>
        <v>0</v>
      </c>
      <c r="T299" s="69">
        <f t="shared" si="1180"/>
        <v>0</v>
      </c>
      <c r="U299" s="69">
        <f t="shared" si="1180"/>
        <v>0</v>
      </c>
      <c r="V299" s="69">
        <f t="shared" si="1180"/>
        <v>65942</v>
      </c>
      <c r="W299" s="69">
        <f t="shared" si="1180"/>
        <v>0</v>
      </c>
      <c r="X299" s="69">
        <f t="shared" si="1180"/>
        <v>65942</v>
      </c>
      <c r="Y299" s="69">
        <f t="shared" si="1180"/>
        <v>0</v>
      </c>
      <c r="Z299" s="69">
        <f t="shared" si="1180"/>
        <v>0</v>
      </c>
      <c r="AA299" s="69">
        <f t="shared" si="1180"/>
        <v>0</v>
      </c>
      <c r="AB299" s="69">
        <f t="shared" si="1180"/>
        <v>0</v>
      </c>
      <c r="AC299" s="69">
        <f t="shared" si="1180"/>
        <v>65942</v>
      </c>
      <c r="AD299" s="69">
        <f t="shared" si="1180"/>
        <v>22288</v>
      </c>
      <c r="AE299" s="69">
        <f t="shared" si="1180"/>
        <v>1319</v>
      </c>
      <c r="AF299" s="69">
        <f t="shared" si="1180"/>
        <v>0</v>
      </c>
      <c r="AG299" s="69">
        <f t="shared" si="1180"/>
        <v>0</v>
      </c>
      <c r="AH299" s="69">
        <f t="shared" si="1180"/>
        <v>1333</v>
      </c>
      <c r="AI299" s="69">
        <f t="shared" si="1180"/>
        <v>1333</v>
      </c>
      <c r="AJ299" s="69">
        <f t="shared" si="1180"/>
        <v>0</v>
      </c>
      <c r="AK299" s="69">
        <f t="shared" si="1180"/>
        <v>0</v>
      </c>
      <c r="AL299" s="69">
        <f t="shared" si="1180"/>
        <v>0</v>
      </c>
      <c r="AM299" s="69">
        <f t="shared" si="1180"/>
        <v>0</v>
      </c>
      <c r="AN299" s="69">
        <f t="shared" si="1180"/>
        <v>0</v>
      </c>
      <c r="AO299" s="69">
        <f t="shared" si="1180"/>
        <v>0</v>
      </c>
      <c r="AP299" s="69">
        <f t="shared" si="1180"/>
        <v>0.1</v>
      </c>
      <c r="AQ299" s="69">
        <f t="shared" si="1180"/>
        <v>0.01</v>
      </c>
      <c r="AR299" s="69">
        <f t="shared" si="1180"/>
        <v>0</v>
      </c>
      <c r="AS299" s="69">
        <f t="shared" si="1180"/>
        <v>0.1</v>
      </c>
      <c r="AT299" s="69">
        <f t="shared" si="1180"/>
        <v>0.01</v>
      </c>
      <c r="AU299" s="69">
        <f t="shared" si="1180"/>
        <v>0.11</v>
      </c>
      <c r="AV299" s="69">
        <f t="shared" si="1180"/>
        <v>21035514</v>
      </c>
      <c r="AW299" s="69">
        <f t="shared" si="1180"/>
        <v>14558414</v>
      </c>
      <c r="AX299" s="69">
        <f t="shared" si="1180"/>
        <v>826200</v>
      </c>
      <c r="AY299" s="69">
        <f t="shared" si="1180"/>
        <v>5199999</v>
      </c>
      <c r="AZ299" s="69">
        <f t="shared" si="1180"/>
        <v>291168</v>
      </c>
      <c r="BA299" s="69">
        <f t="shared" si="1180"/>
        <v>159733</v>
      </c>
      <c r="BB299" s="69">
        <f t="shared" si="1180"/>
        <v>24.629999999999995</v>
      </c>
      <c r="BC299" s="69">
        <f t="shared" si="1180"/>
        <v>21.5</v>
      </c>
      <c r="BD299" s="69">
        <f t="shared" si="1180"/>
        <v>3.13</v>
      </c>
    </row>
    <row r="300" spans="7:56" x14ac:dyDescent="0.25">
      <c r="G300" s="68">
        <v>3231</v>
      </c>
      <c r="H300" s="69">
        <f t="shared" ref="H300:BD300" si="1181">SUMIF($E$7:$E$279,"=3231",H$7:H$279)</f>
        <v>0</v>
      </c>
      <c r="I300" s="69">
        <f t="shared" si="1181"/>
        <v>0</v>
      </c>
      <c r="J300" s="69">
        <f t="shared" si="1181"/>
        <v>0</v>
      </c>
      <c r="K300" s="69">
        <f t="shared" si="1181"/>
        <v>0</v>
      </c>
      <c r="L300" s="69">
        <f t="shared" si="1181"/>
        <v>0</v>
      </c>
      <c r="M300" s="69">
        <f t="shared" si="1181"/>
        <v>0</v>
      </c>
      <c r="N300" s="69">
        <f t="shared" si="1181"/>
        <v>0</v>
      </c>
      <c r="O300" s="69">
        <f t="shared" si="1181"/>
        <v>0</v>
      </c>
      <c r="P300" s="69">
        <f t="shared" si="1181"/>
        <v>0</v>
      </c>
      <c r="Q300" s="69">
        <f t="shared" si="1181"/>
        <v>0</v>
      </c>
      <c r="R300" s="69">
        <f t="shared" si="1181"/>
        <v>0</v>
      </c>
      <c r="S300" s="69">
        <f t="shared" si="1181"/>
        <v>0</v>
      </c>
      <c r="T300" s="69">
        <f t="shared" si="1181"/>
        <v>0</v>
      </c>
      <c r="U300" s="69">
        <f t="shared" si="1181"/>
        <v>0</v>
      </c>
      <c r="V300" s="69">
        <f t="shared" si="1181"/>
        <v>0</v>
      </c>
      <c r="W300" s="69">
        <f t="shared" si="1181"/>
        <v>0</v>
      </c>
      <c r="X300" s="69">
        <f t="shared" si="1181"/>
        <v>0</v>
      </c>
      <c r="Y300" s="69">
        <f t="shared" si="1181"/>
        <v>0</v>
      </c>
      <c r="Z300" s="69">
        <f t="shared" si="1181"/>
        <v>0</v>
      </c>
      <c r="AA300" s="69">
        <f t="shared" si="1181"/>
        <v>0</v>
      </c>
      <c r="AB300" s="69">
        <f t="shared" si="1181"/>
        <v>0</v>
      </c>
      <c r="AC300" s="69">
        <f t="shared" si="1181"/>
        <v>0</v>
      </c>
      <c r="AD300" s="69">
        <f t="shared" si="1181"/>
        <v>0</v>
      </c>
      <c r="AE300" s="69">
        <f t="shared" si="1181"/>
        <v>0</v>
      </c>
      <c r="AF300" s="69">
        <f t="shared" si="1181"/>
        <v>0</v>
      </c>
      <c r="AG300" s="69">
        <f t="shared" si="1181"/>
        <v>0</v>
      </c>
      <c r="AH300" s="69">
        <f t="shared" si="1181"/>
        <v>0</v>
      </c>
      <c r="AI300" s="69">
        <f t="shared" si="1181"/>
        <v>0</v>
      </c>
      <c r="AJ300" s="69">
        <f t="shared" si="1181"/>
        <v>0</v>
      </c>
      <c r="AK300" s="69">
        <f t="shared" si="1181"/>
        <v>0</v>
      </c>
      <c r="AL300" s="69">
        <f t="shared" si="1181"/>
        <v>0</v>
      </c>
      <c r="AM300" s="69">
        <f t="shared" si="1181"/>
        <v>0</v>
      </c>
      <c r="AN300" s="69">
        <f t="shared" si="1181"/>
        <v>0</v>
      </c>
      <c r="AO300" s="69">
        <f t="shared" si="1181"/>
        <v>0</v>
      </c>
      <c r="AP300" s="69">
        <f t="shared" si="1181"/>
        <v>0</v>
      </c>
      <c r="AQ300" s="69">
        <f t="shared" si="1181"/>
        <v>0</v>
      </c>
      <c r="AR300" s="69">
        <f t="shared" si="1181"/>
        <v>0</v>
      </c>
      <c r="AS300" s="69">
        <f t="shared" si="1181"/>
        <v>0</v>
      </c>
      <c r="AT300" s="69">
        <f t="shared" si="1181"/>
        <v>0</v>
      </c>
      <c r="AU300" s="69">
        <f t="shared" si="1181"/>
        <v>0</v>
      </c>
      <c r="AV300" s="69">
        <f t="shared" si="1181"/>
        <v>0</v>
      </c>
      <c r="AW300" s="69">
        <f t="shared" si="1181"/>
        <v>0</v>
      </c>
      <c r="AX300" s="69">
        <f t="shared" si="1181"/>
        <v>0</v>
      </c>
      <c r="AY300" s="69">
        <f t="shared" si="1181"/>
        <v>0</v>
      </c>
      <c r="AZ300" s="69">
        <f t="shared" si="1181"/>
        <v>0</v>
      </c>
      <c r="BA300" s="69">
        <f t="shared" si="1181"/>
        <v>0</v>
      </c>
      <c r="BB300" s="69">
        <f t="shared" si="1181"/>
        <v>0</v>
      </c>
      <c r="BC300" s="69">
        <f t="shared" si="1181"/>
        <v>0</v>
      </c>
      <c r="BD300" s="69">
        <f t="shared" si="1181"/>
        <v>0</v>
      </c>
    </row>
    <row r="301" spans="7:56" x14ac:dyDescent="0.25">
      <c r="G301" s="68">
        <v>3233</v>
      </c>
      <c r="H301" s="69">
        <f t="shared" ref="H301:BD301" si="1182">SUMIF($E$7:$E$279,"=3233",H$7:H$279)</f>
        <v>0</v>
      </c>
      <c r="I301" s="69">
        <f t="shared" si="1182"/>
        <v>0</v>
      </c>
      <c r="J301" s="69">
        <f t="shared" si="1182"/>
        <v>0</v>
      </c>
      <c r="K301" s="69">
        <f t="shared" si="1182"/>
        <v>0</v>
      </c>
      <c r="L301" s="69">
        <f t="shared" si="1182"/>
        <v>0</v>
      </c>
      <c r="M301" s="69">
        <f t="shared" si="1182"/>
        <v>0</v>
      </c>
      <c r="N301" s="69">
        <f t="shared" si="1182"/>
        <v>0</v>
      </c>
      <c r="O301" s="69">
        <f t="shared" si="1182"/>
        <v>0</v>
      </c>
      <c r="P301" s="69">
        <f t="shared" si="1182"/>
        <v>0</v>
      </c>
      <c r="Q301" s="69">
        <f t="shared" si="1182"/>
        <v>0</v>
      </c>
      <c r="R301" s="69">
        <f t="shared" si="1182"/>
        <v>0</v>
      </c>
      <c r="S301" s="69">
        <f t="shared" si="1182"/>
        <v>0</v>
      </c>
      <c r="T301" s="69">
        <f t="shared" si="1182"/>
        <v>0</v>
      </c>
      <c r="U301" s="69">
        <f t="shared" si="1182"/>
        <v>0</v>
      </c>
      <c r="V301" s="69">
        <f t="shared" si="1182"/>
        <v>0</v>
      </c>
      <c r="W301" s="69">
        <f t="shared" si="1182"/>
        <v>0</v>
      </c>
      <c r="X301" s="69">
        <f t="shared" si="1182"/>
        <v>0</v>
      </c>
      <c r="Y301" s="69">
        <f t="shared" si="1182"/>
        <v>0</v>
      </c>
      <c r="Z301" s="69">
        <f t="shared" si="1182"/>
        <v>0</v>
      </c>
      <c r="AA301" s="69">
        <f t="shared" si="1182"/>
        <v>0</v>
      </c>
      <c r="AB301" s="69">
        <f t="shared" si="1182"/>
        <v>0</v>
      </c>
      <c r="AC301" s="69">
        <f t="shared" si="1182"/>
        <v>0</v>
      </c>
      <c r="AD301" s="69">
        <f t="shared" si="1182"/>
        <v>0</v>
      </c>
      <c r="AE301" s="69">
        <f t="shared" si="1182"/>
        <v>0</v>
      </c>
      <c r="AF301" s="69">
        <f t="shared" si="1182"/>
        <v>0</v>
      </c>
      <c r="AG301" s="69">
        <f t="shared" si="1182"/>
        <v>0</v>
      </c>
      <c r="AH301" s="69">
        <f t="shared" si="1182"/>
        <v>0</v>
      </c>
      <c r="AI301" s="69">
        <f t="shared" si="1182"/>
        <v>0</v>
      </c>
      <c r="AJ301" s="69">
        <f t="shared" si="1182"/>
        <v>0</v>
      </c>
      <c r="AK301" s="69">
        <f t="shared" si="1182"/>
        <v>0</v>
      </c>
      <c r="AL301" s="69">
        <f t="shared" si="1182"/>
        <v>0</v>
      </c>
      <c r="AM301" s="69">
        <f t="shared" si="1182"/>
        <v>0</v>
      </c>
      <c r="AN301" s="69">
        <f t="shared" si="1182"/>
        <v>0</v>
      </c>
      <c r="AO301" s="69">
        <f t="shared" si="1182"/>
        <v>0</v>
      </c>
      <c r="AP301" s="69">
        <f t="shared" si="1182"/>
        <v>0</v>
      </c>
      <c r="AQ301" s="69">
        <f t="shared" si="1182"/>
        <v>0</v>
      </c>
      <c r="AR301" s="69">
        <f t="shared" si="1182"/>
        <v>0</v>
      </c>
      <c r="AS301" s="69">
        <f t="shared" si="1182"/>
        <v>0</v>
      </c>
      <c r="AT301" s="69">
        <f t="shared" si="1182"/>
        <v>0</v>
      </c>
      <c r="AU301" s="69">
        <f t="shared" si="1182"/>
        <v>0</v>
      </c>
      <c r="AV301" s="69">
        <f t="shared" si="1182"/>
        <v>0</v>
      </c>
      <c r="AW301" s="69">
        <f t="shared" si="1182"/>
        <v>0</v>
      </c>
      <c r="AX301" s="69">
        <f t="shared" si="1182"/>
        <v>0</v>
      </c>
      <c r="AY301" s="69">
        <f t="shared" si="1182"/>
        <v>0</v>
      </c>
      <c r="AZ301" s="69">
        <f t="shared" si="1182"/>
        <v>0</v>
      </c>
      <c r="BA301" s="69">
        <f t="shared" si="1182"/>
        <v>0</v>
      </c>
      <c r="BB301" s="69">
        <f t="shared" si="1182"/>
        <v>0</v>
      </c>
      <c r="BC301" s="69">
        <f t="shared" si="1182"/>
        <v>0</v>
      </c>
      <c r="BD301" s="69">
        <f t="shared" si="1182"/>
        <v>0</v>
      </c>
    </row>
  </sheetData>
  <autoFilter ref="A6:BD279" xr:uid="{4A92A127-9E2E-4CB9-BBC1-C874FD25E4FB}"/>
  <mergeCells count="22"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BC4:BD4"/>
    <mergeCell ref="AJ4:AK4"/>
    <mergeCell ref="AS4:AU4"/>
    <mergeCell ref="AV4:AV5"/>
    <mergeCell ref="AW4:BA4"/>
    <mergeCell ref="BB4:BB5"/>
    <mergeCell ref="AN4:AO4"/>
    <mergeCell ref="AP4:A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DX282"/>
  <sheetViews>
    <sheetView showGridLines="0" workbookViewId="0">
      <pane xSplit="5" ySplit="6" topLeftCell="DG199" activePane="bottomRight" state="frozen"/>
      <selection pane="topRight" activeCell="F1" sqref="F1"/>
      <selection pane="bottomLeft" activeCell="A7" sqref="A7"/>
      <selection pane="bottomRight" activeCell="DO215" sqref="DO215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9"/>
    <col min="6" max="7" width="15.7109375" style="3" customWidth="1"/>
    <col min="8" max="8" width="13.5703125" style="3" customWidth="1"/>
    <col min="9" max="9" width="9.140625" style="43"/>
    <col min="11" max="11" width="11" style="43" customWidth="1"/>
    <col min="12" max="12" width="10.7109375" style="43" customWidth="1"/>
    <col min="13" max="13" width="10.5703125" style="43" customWidth="1"/>
    <col min="14" max="19" width="9.140625" style="43"/>
    <col min="20" max="20" width="9.5703125" style="43" customWidth="1"/>
    <col min="21" max="21" width="10.42578125" style="43" customWidth="1"/>
    <col min="22" max="22" width="9.85546875" style="43" customWidth="1"/>
    <col min="23" max="23" width="10.85546875" style="43" customWidth="1"/>
    <col min="24" max="24" width="9.140625" style="43"/>
    <col min="25" max="25" width="10.85546875" style="43" customWidth="1"/>
    <col min="26" max="26" width="11.85546875" style="59" customWidth="1"/>
    <col min="27" max="27" width="10.7109375" style="59" customWidth="1"/>
    <col min="28" max="28" width="12.28515625" style="59" customWidth="1"/>
    <col min="29" max="29" width="11.7109375" style="59" customWidth="1"/>
    <col min="30" max="31" width="10.7109375" style="59" customWidth="1"/>
    <col min="32" max="32" width="13.5703125" style="3" customWidth="1"/>
    <col min="33" max="33" width="9.140625" style="43"/>
    <col min="35" max="35" width="11" style="43" customWidth="1"/>
    <col min="36" max="36" width="10.7109375" style="43" customWidth="1"/>
    <col min="37" max="37" width="10.5703125" style="43" customWidth="1"/>
    <col min="38" max="43" width="9.140625" style="43"/>
    <col min="44" max="44" width="9.5703125" style="89" customWidth="1"/>
    <col min="45" max="45" width="10.42578125" style="89" customWidth="1"/>
    <col min="46" max="46" width="9.140625" style="43"/>
    <col min="47" max="47" width="10.85546875" style="43" customWidth="1"/>
    <col min="48" max="48" width="11.85546875" style="86" customWidth="1"/>
    <col min="49" max="49" width="10.7109375" style="86" customWidth="1"/>
    <col min="50" max="50" width="12.28515625" style="86" customWidth="1"/>
    <col min="51" max="52" width="9.140625" style="94" hidden="1" customWidth="1"/>
    <col min="53" max="53" width="13.5703125" style="3" customWidth="1"/>
    <col min="54" max="54" width="9.140625" style="43"/>
    <col min="56" max="56" width="11" style="43" customWidth="1"/>
    <col min="57" max="57" width="10.7109375" style="43" customWidth="1"/>
    <col min="58" max="58" width="10.5703125" style="43" customWidth="1"/>
    <col min="59" max="64" width="9.140625" style="43"/>
    <col min="65" max="65" width="9.5703125" style="89" customWidth="1"/>
    <col min="66" max="66" width="10.42578125" style="89" customWidth="1"/>
    <col min="67" max="67" width="9.140625" style="43"/>
    <col min="68" max="68" width="10.85546875" style="43" customWidth="1"/>
    <col min="69" max="69" width="11.85546875" style="86" customWidth="1"/>
    <col min="70" max="70" width="10.7109375" style="86" customWidth="1"/>
    <col min="71" max="71" width="12.28515625" style="86" customWidth="1"/>
    <col min="72" max="72" width="13.5703125" style="3" customWidth="1"/>
    <col min="73" max="73" width="9.140625" style="43"/>
    <col min="75" max="75" width="11" style="43" customWidth="1"/>
    <col min="76" max="76" width="10.7109375" style="43" customWidth="1"/>
    <col min="77" max="77" width="10.5703125" style="43" customWidth="1"/>
    <col min="78" max="81" width="9.140625" style="43"/>
    <col min="82" max="83" width="9.85546875" style="43" bestFit="1" customWidth="1"/>
    <col min="84" max="84" width="9.5703125" style="89" customWidth="1"/>
    <col min="85" max="85" width="10.42578125" style="89" customWidth="1"/>
    <col min="86" max="86" width="9.140625" style="43"/>
    <col min="87" max="87" width="10.85546875" style="43" customWidth="1"/>
    <col min="88" max="88" width="11.85546875" style="86" customWidth="1"/>
    <col min="89" max="89" width="10.7109375" style="86" customWidth="1"/>
    <col min="90" max="90" width="12.28515625" style="86" customWidth="1"/>
    <col min="91" max="91" width="13.5703125" style="3" customWidth="1"/>
    <col min="92" max="92" width="9.140625" style="43"/>
    <col min="94" max="94" width="11" style="43" customWidth="1"/>
    <col min="95" max="95" width="10.7109375" style="43" customWidth="1"/>
    <col min="96" max="96" width="10.5703125" style="43" customWidth="1"/>
    <col min="97" max="100" width="9.140625" style="43"/>
    <col min="101" max="102" width="9.85546875" style="43" bestFit="1" customWidth="1"/>
    <col min="103" max="103" width="9.5703125" style="89" customWidth="1"/>
    <col min="104" max="104" width="10.42578125" style="89" customWidth="1"/>
    <col min="105" max="105" width="9.140625" style="43"/>
    <col min="106" max="106" width="10.85546875" style="43" customWidth="1"/>
    <col min="107" max="107" width="11.85546875" style="86" customWidth="1"/>
    <col min="108" max="108" width="10.7109375" style="86" customWidth="1"/>
    <col min="109" max="109" width="12.28515625" style="86" customWidth="1"/>
    <col min="110" max="110" width="13.5703125" style="3" customWidth="1"/>
    <col min="111" max="111" width="9.140625" style="43"/>
    <col min="113" max="113" width="11" style="43" customWidth="1"/>
    <col min="114" max="114" width="10.7109375" style="43" customWidth="1"/>
    <col min="115" max="115" width="10.5703125" style="43" customWidth="1"/>
    <col min="116" max="119" width="9.140625" style="43"/>
    <col min="120" max="121" width="9.85546875" style="43" bestFit="1" customWidth="1"/>
    <col min="122" max="122" width="9.5703125" style="89" customWidth="1"/>
    <col min="123" max="123" width="10.42578125" style="89" customWidth="1"/>
    <col min="124" max="124" width="9.140625" style="43"/>
    <col min="125" max="125" width="10.85546875" style="43" customWidth="1"/>
    <col min="126" max="126" width="11.85546875" style="86" customWidth="1"/>
    <col min="127" max="127" width="10.7109375" style="86" customWidth="1"/>
    <col min="128" max="128" width="12.28515625" style="86" customWidth="1"/>
  </cols>
  <sheetData>
    <row r="1" spans="1:128" x14ac:dyDescent="0.25">
      <c r="T1" s="59"/>
      <c r="U1" s="59"/>
      <c r="V1" s="59"/>
      <c r="W1" s="59"/>
      <c r="AR1" s="86"/>
      <c r="AS1" s="86"/>
      <c r="BM1" s="86"/>
      <c r="BN1" s="86"/>
      <c r="CF1" s="86"/>
      <c r="CG1" s="86"/>
      <c r="CY1" s="86"/>
      <c r="CZ1" s="86"/>
      <c r="DR1" s="86"/>
      <c r="DS1" s="86"/>
    </row>
    <row r="2" spans="1:128" ht="15.75" x14ac:dyDescent="0.25">
      <c r="A2" s="42" t="s">
        <v>223</v>
      </c>
      <c r="B2" s="1"/>
      <c r="C2" s="1"/>
      <c r="D2"/>
      <c r="E2" s="1"/>
      <c r="F2" s="4"/>
      <c r="G2" s="4"/>
      <c r="H2" s="141" t="s">
        <v>224</v>
      </c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56" t="s">
        <v>241</v>
      </c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BA2" s="142" t="s">
        <v>251</v>
      </c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57" t="s">
        <v>255</v>
      </c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28" t="s">
        <v>264</v>
      </c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58" t="s">
        <v>266</v>
      </c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</row>
    <row r="3" spans="1:128" ht="36" customHeight="1" x14ac:dyDescent="0.25">
      <c r="A3" s="1"/>
      <c r="B3" s="1"/>
      <c r="C3" s="1"/>
      <c r="D3"/>
      <c r="E3" s="1"/>
      <c r="F3" s="11"/>
      <c r="G3" s="11"/>
      <c r="H3" s="129" t="s">
        <v>204</v>
      </c>
      <c r="I3" s="130" t="s">
        <v>205</v>
      </c>
      <c r="J3" s="131" t="s">
        <v>206</v>
      </c>
      <c r="K3" s="131"/>
      <c r="L3" s="131"/>
      <c r="M3" s="131"/>
      <c r="N3" s="132" t="s">
        <v>207</v>
      </c>
      <c r="O3" s="133" t="s">
        <v>208</v>
      </c>
      <c r="P3" s="130" t="s">
        <v>209</v>
      </c>
      <c r="Q3" s="134"/>
      <c r="R3" s="134"/>
      <c r="S3" s="133" t="s">
        <v>208</v>
      </c>
      <c r="T3" s="143" t="s">
        <v>258</v>
      </c>
      <c r="U3" s="144"/>
      <c r="V3" s="146" t="s">
        <v>259</v>
      </c>
      <c r="W3" s="147"/>
      <c r="X3" s="137" t="s">
        <v>231</v>
      </c>
      <c r="Y3" s="137"/>
      <c r="Z3" s="138"/>
      <c r="AA3" s="138"/>
      <c r="AB3" s="138"/>
      <c r="AC3" s="148" t="s">
        <v>232</v>
      </c>
      <c r="AD3" s="148"/>
      <c r="AE3" s="149"/>
      <c r="AF3" s="129" t="s">
        <v>204</v>
      </c>
      <c r="AG3" s="130" t="s">
        <v>205</v>
      </c>
      <c r="AH3" s="131" t="s">
        <v>206</v>
      </c>
      <c r="AI3" s="131"/>
      <c r="AJ3" s="131"/>
      <c r="AK3" s="131"/>
      <c r="AL3" s="132" t="s">
        <v>207</v>
      </c>
      <c r="AM3" s="133" t="s">
        <v>208</v>
      </c>
      <c r="AN3" s="130" t="s">
        <v>209</v>
      </c>
      <c r="AO3" s="134"/>
      <c r="AP3" s="134"/>
      <c r="AQ3" s="133" t="s">
        <v>208</v>
      </c>
      <c r="AR3" s="135" t="s">
        <v>257</v>
      </c>
      <c r="AS3" s="136"/>
      <c r="AT3" s="137" t="s">
        <v>245</v>
      </c>
      <c r="AU3" s="137"/>
      <c r="AV3" s="138"/>
      <c r="AW3" s="138"/>
      <c r="AX3" s="138"/>
      <c r="BA3" s="129" t="s">
        <v>204</v>
      </c>
      <c r="BB3" s="130" t="s">
        <v>205</v>
      </c>
      <c r="BC3" s="131" t="s">
        <v>206</v>
      </c>
      <c r="BD3" s="131"/>
      <c r="BE3" s="131"/>
      <c r="BF3" s="131"/>
      <c r="BG3" s="132" t="s">
        <v>207</v>
      </c>
      <c r="BH3" s="133" t="s">
        <v>208</v>
      </c>
      <c r="BI3" s="130" t="s">
        <v>209</v>
      </c>
      <c r="BJ3" s="134"/>
      <c r="BK3" s="134"/>
      <c r="BL3" s="133" t="s">
        <v>208</v>
      </c>
      <c r="BM3" s="135" t="s">
        <v>256</v>
      </c>
      <c r="BN3" s="136"/>
      <c r="BO3" s="137" t="s">
        <v>252</v>
      </c>
      <c r="BP3" s="137"/>
      <c r="BQ3" s="138"/>
      <c r="BR3" s="138"/>
      <c r="BS3" s="138"/>
      <c r="BT3" s="129" t="s">
        <v>204</v>
      </c>
      <c r="BU3" s="130" t="s">
        <v>205</v>
      </c>
      <c r="BV3" s="131" t="s">
        <v>206</v>
      </c>
      <c r="BW3" s="131"/>
      <c r="BX3" s="131"/>
      <c r="BY3" s="131"/>
      <c r="BZ3" s="132" t="s">
        <v>207</v>
      </c>
      <c r="CA3" s="133" t="s">
        <v>208</v>
      </c>
      <c r="CB3" s="130" t="s">
        <v>209</v>
      </c>
      <c r="CC3" s="134"/>
      <c r="CD3" s="134"/>
      <c r="CE3" s="133" t="s">
        <v>208</v>
      </c>
      <c r="CF3" s="135" t="s">
        <v>256</v>
      </c>
      <c r="CG3" s="136"/>
      <c r="CH3" s="137" t="s">
        <v>252</v>
      </c>
      <c r="CI3" s="137"/>
      <c r="CJ3" s="138"/>
      <c r="CK3" s="138"/>
      <c r="CL3" s="138"/>
      <c r="CM3" s="129" t="s">
        <v>204</v>
      </c>
      <c r="CN3" s="130" t="s">
        <v>205</v>
      </c>
      <c r="CO3" s="131" t="s">
        <v>206</v>
      </c>
      <c r="CP3" s="131"/>
      <c r="CQ3" s="131"/>
      <c r="CR3" s="131"/>
      <c r="CS3" s="132" t="s">
        <v>207</v>
      </c>
      <c r="CT3" s="133" t="s">
        <v>208</v>
      </c>
      <c r="CU3" s="130" t="s">
        <v>209</v>
      </c>
      <c r="CV3" s="134"/>
      <c r="CW3" s="134"/>
      <c r="CX3" s="133" t="s">
        <v>208</v>
      </c>
      <c r="CY3" s="135" t="s">
        <v>256</v>
      </c>
      <c r="CZ3" s="136"/>
      <c r="DA3" s="137" t="s">
        <v>252</v>
      </c>
      <c r="DB3" s="137"/>
      <c r="DC3" s="138"/>
      <c r="DD3" s="138"/>
      <c r="DE3" s="138"/>
      <c r="DF3" s="129" t="s">
        <v>204</v>
      </c>
      <c r="DG3" s="130" t="s">
        <v>205</v>
      </c>
      <c r="DH3" s="131" t="s">
        <v>206</v>
      </c>
      <c r="DI3" s="131"/>
      <c r="DJ3" s="131"/>
      <c r="DK3" s="131"/>
      <c r="DL3" s="132" t="s">
        <v>207</v>
      </c>
      <c r="DM3" s="133" t="s">
        <v>208</v>
      </c>
      <c r="DN3" s="130" t="s">
        <v>209</v>
      </c>
      <c r="DO3" s="134"/>
      <c r="DP3" s="134"/>
      <c r="DQ3" s="133" t="s">
        <v>208</v>
      </c>
      <c r="DR3" s="135" t="s">
        <v>256</v>
      </c>
      <c r="DS3" s="136"/>
      <c r="DT3" s="137" t="s">
        <v>252</v>
      </c>
      <c r="DU3" s="137"/>
      <c r="DV3" s="138"/>
      <c r="DW3" s="138"/>
      <c r="DX3" s="138"/>
    </row>
    <row r="4" spans="1:128" ht="35.25" customHeight="1" x14ac:dyDescent="0.25">
      <c r="A4"/>
      <c r="B4"/>
      <c r="C4"/>
      <c r="D4"/>
      <c r="E4" s="1"/>
      <c r="F4"/>
      <c r="G4"/>
      <c r="H4" s="129"/>
      <c r="I4" s="130"/>
      <c r="J4" s="132" t="s">
        <v>210</v>
      </c>
      <c r="K4" s="132"/>
      <c r="L4" s="132" t="s">
        <v>211</v>
      </c>
      <c r="M4" s="132"/>
      <c r="N4" s="132"/>
      <c r="O4" s="133"/>
      <c r="P4" s="130"/>
      <c r="Q4" s="139" t="s">
        <v>212</v>
      </c>
      <c r="R4" s="140" t="s">
        <v>213</v>
      </c>
      <c r="S4" s="133"/>
      <c r="T4" s="145" t="s">
        <v>233</v>
      </c>
      <c r="U4" s="145" t="s">
        <v>234</v>
      </c>
      <c r="V4" s="122" t="s">
        <v>228</v>
      </c>
      <c r="W4" s="122" t="s">
        <v>229</v>
      </c>
      <c r="X4" s="123" t="s">
        <v>216</v>
      </c>
      <c r="Y4" s="124"/>
      <c r="Z4" s="153" t="s">
        <v>230</v>
      </c>
      <c r="AA4" s="154"/>
      <c r="AB4" s="155"/>
      <c r="AC4" s="150" t="s">
        <v>235</v>
      </c>
      <c r="AD4" s="151"/>
      <c r="AE4" s="152"/>
      <c r="AF4" s="129"/>
      <c r="AG4" s="130"/>
      <c r="AH4" s="132" t="s">
        <v>210</v>
      </c>
      <c r="AI4" s="132"/>
      <c r="AJ4" s="132" t="s">
        <v>211</v>
      </c>
      <c r="AK4" s="132"/>
      <c r="AL4" s="132"/>
      <c r="AM4" s="133"/>
      <c r="AN4" s="130"/>
      <c r="AO4" s="139" t="s">
        <v>212</v>
      </c>
      <c r="AP4" s="140" t="s">
        <v>213</v>
      </c>
      <c r="AQ4" s="133"/>
      <c r="AR4" s="122" t="s">
        <v>242</v>
      </c>
      <c r="AS4" s="122" t="s">
        <v>243</v>
      </c>
      <c r="AT4" s="123" t="s">
        <v>216</v>
      </c>
      <c r="AU4" s="124"/>
      <c r="AV4" s="125" t="s">
        <v>244</v>
      </c>
      <c r="AW4" s="126"/>
      <c r="AX4" s="127"/>
      <c r="BA4" s="129"/>
      <c r="BB4" s="130"/>
      <c r="BC4" s="132" t="s">
        <v>210</v>
      </c>
      <c r="BD4" s="132"/>
      <c r="BE4" s="132" t="s">
        <v>211</v>
      </c>
      <c r="BF4" s="132"/>
      <c r="BG4" s="132"/>
      <c r="BH4" s="133"/>
      <c r="BI4" s="130"/>
      <c r="BJ4" s="139" t="s">
        <v>212</v>
      </c>
      <c r="BK4" s="140" t="s">
        <v>213</v>
      </c>
      <c r="BL4" s="133"/>
      <c r="BM4" s="122" t="s">
        <v>214</v>
      </c>
      <c r="BN4" s="122" t="s">
        <v>215</v>
      </c>
      <c r="BO4" s="123" t="s">
        <v>216</v>
      </c>
      <c r="BP4" s="124"/>
      <c r="BQ4" s="125" t="s">
        <v>253</v>
      </c>
      <c r="BR4" s="126"/>
      <c r="BS4" s="127"/>
      <c r="BT4" s="129"/>
      <c r="BU4" s="130"/>
      <c r="BV4" s="132" t="s">
        <v>210</v>
      </c>
      <c r="BW4" s="132"/>
      <c r="BX4" s="132" t="s">
        <v>211</v>
      </c>
      <c r="BY4" s="132"/>
      <c r="BZ4" s="132"/>
      <c r="CA4" s="133"/>
      <c r="CB4" s="130"/>
      <c r="CC4" s="139" t="s">
        <v>212</v>
      </c>
      <c r="CD4" s="140" t="s">
        <v>213</v>
      </c>
      <c r="CE4" s="133"/>
      <c r="CF4" s="122" t="s">
        <v>214</v>
      </c>
      <c r="CG4" s="122" t="s">
        <v>215</v>
      </c>
      <c r="CH4" s="123" t="s">
        <v>216</v>
      </c>
      <c r="CI4" s="124"/>
      <c r="CJ4" s="125" t="s">
        <v>253</v>
      </c>
      <c r="CK4" s="126"/>
      <c r="CL4" s="127"/>
      <c r="CM4" s="129"/>
      <c r="CN4" s="130"/>
      <c r="CO4" s="132" t="s">
        <v>210</v>
      </c>
      <c r="CP4" s="132"/>
      <c r="CQ4" s="132" t="s">
        <v>211</v>
      </c>
      <c r="CR4" s="132"/>
      <c r="CS4" s="132"/>
      <c r="CT4" s="133"/>
      <c r="CU4" s="130"/>
      <c r="CV4" s="139" t="s">
        <v>212</v>
      </c>
      <c r="CW4" s="140" t="s">
        <v>213</v>
      </c>
      <c r="CX4" s="133"/>
      <c r="CY4" s="122" t="s">
        <v>214</v>
      </c>
      <c r="CZ4" s="122" t="s">
        <v>215</v>
      </c>
      <c r="DA4" s="123" t="s">
        <v>216</v>
      </c>
      <c r="DB4" s="124"/>
      <c r="DC4" s="125" t="s">
        <v>253</v>
      </c>
      <c r="DD4" s="126"/>
      <c r="DE4" s="127"/>
      <c r="DF4" s="129"/>
      <c r="DG4" s="130"/>
      <c r="DH4" s="132" t="s">
        <v>210</v>
      </c>
      <c r="DI4" s="132"/>
      <c r="DJ4" s="132" t="s">
        <v>211</v>
      </c>
      <c r="DK4" s="132"/>
      <c r="DL4" s="132"/>
      <c r="DM4" s="133"/>
      <c r="DN4" s="130"/>
      <c r="DO4" s="139" t="s">
        <v>212</v>
      </c>
      <c r="DP4" s="140" t="s">
        <v>213</v>
      </c>
      <c r="DQ4" s="133"/>
      <c r="DR4" s="122" t="s">
        <v>214</v>
      </c>
      <c r="DS4" s="122" t="s">
        <v>215</v>
      </c>
      <c r="DT4" s="123" t="s">
        <v>216</v>
      </c>
      <c r="DU4" s="124"/>
      <c r="DV4" s="125" t="s">
        <v>253</v>
      </c>
      <c r="DW4" s="126"/>
      <c r="DX4" s="127"/>
    </row>
    <row r="5" spans="1:128" ht="56.25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29"/>
      <c r="I5" s="130"/>
      <c r="J5" s="37" t="s">
        <v>221</v>
      </c>
      <c r="K5" s="38" t="s">
        <v>217</v>
      </c>
      <c r="L5" s="36" t="s">
        <v>212</v>
      </c>
      <c r="M5" s="38" t="s">
        <v>218</v>
      </c>
      <c r="N5" s="132"/>
      <c r="O5" s="133"/>
      <c r="P5" s="130"/>
      <c r="Q5" s="139"/>
      <c r="R5" s="140"/>
      <c r="S5" s="133"/>
      <c r="T5" s="145"/>
      <c r="U5" s="145"/>
      <c r="V5" s="122"/>
      <c r="W5" s="122"/>
      <c r="X5" s="44" t="s">
        <v>214</v>
      </c>
      <c r="Y5" s="44" t="s">
        <v>215</v>
      </c>
      <c r="Z5" s="73" t="s">
        <v>214</v>
      </c>
      <c r="AA5" s="73" t="s">
        <v>215</v>
      </c>
      <c r="AB5" s="74" t="s">
        <v>219</v>
      </c>
      <c r="AC5" s="60" t="s">
        <v>214</v>
      </c>
      <c r="AD5" s="60" t="s">
        <v>215</v>
      </c>
      <c r="AE5" s="61" t="s">
        <v>219</v>
      </c>
      <c r="AF5" s="129"/>
      <c r="AG5" s="130"/>
      <c r="AH5" s="37" t="s">
        <v>221</v>
      </c>
      <c r="AI5" s="38" t="s">
        <v>217</v>
      </c>
      <c r="AJ5" s="36" t="s">
        <v>212</v>
      </c>
      <c r="AK5" s="38" t="s">
        <v>218</v>
      </c>
      <c r="AL5" s="132"/>
      <c r="AM5" s="133"/>
      <c r="AN5" s="130"/>
      <c r="AO5" s="139"/>
      <c r="AP5" s="140"/>
      <c r="AQ5" s="133"/>
      <c r="AR5" s="122"/>
      <c r="AS5" s="122"/>
      <c r="AT5" s="44" t="s">
        <v>214</v>
      </c>
      <c r="AU5" s="44" t="s">
        <v>215</v>
      </c>
      <c r="AV5" s="90" t="s">
        <v>214</v>
      </c>
      <c r="AW5" s="90" t="s">
        <v>215</v>
      </c>
      <c r="AX5" s="91" t="s">
        <v>219</v>
      </c>
      <c r="BA5" s="129"/>
      <c r="BB5" s="130"/>
      <c r="BC5" s="37" t="s">
        <v>221</v>
      </c>
      <c r="BD5" s="38" t="s">
        <v>217</v>
      </c>
      <c r="BE5" s="36" t="s">
        <v>212</v>
      </c>
      <c r="BF5" s="38" t="s">
        <v>218</v>
      </c>
      <c r="BG5" s="132"/>
      <c r="BH5" s="133"/>
      <c r="BI5" s="130"/>
      <c r="BJ5" s="139"/>
      <c r="BK5" s="140"/>
      <c r="BL5" s="133"/>
      <c r="BM5" s="122"/>
      <c r="BN5" s="122"/>
      <c r="BO5" s="44" t="s">
        <v>214</v>
      </c>
      <c r="BP5" s="44" t="s">
        <v>215</v>
      </c>
      <c r="BQ5" s="90" t="s">
        <v>214</v>
      </c>
      <c r="BR5" s="90" t="s">
        <v>215</v>
      </c>
      <c r="BS5" s="91" t="s">
        <v>219</v>
      </c>
      <c r="BT5" s="129"/>
      <c r="BU5" s="130"/>
      <c r="BV5" s="37" t="s">
        <v>221</v>
      </c>
      <c r="BW5" s="38" t="s">
        <v>217</v>
      </c>
      <c r="BX5" s="36" t="s">
        <v>212</v>
      </c>
      <c r="BY5" s="38" t="s">
        <v>218</v>
      </c>
      <c r="BZ5" s="132"/>
      <c r="CA5" s="133"/>
      <c r="CB5" s="130"/>
      <c r="CC5" s="139"/>
      <c r="CD5" s="140"/>
      <c r="CE5" s="133"/>
      <c r="CF5" s="122"/>
      <c r="CG5" s="122"/>
      <c r="CH5" s="44" t="s">
        <v>214</v>
      </c>
      <c r="CI5" s="44" t="s">
        <v>215</v>
      </c>
      <c r="CJ5" s="90" t="s">
        <v>214</v>
      </c>
      <c r="CK5" s="90" t="s">
        <v>215</v>
      </c>
      <c r="CL5" s="91" t="s">
        <v>219</v>
      </c>
      <c r="CM5" s="129"/>
      <c r="CN5" s="130"/>
      <c r="CO5" s="37" t="s">
        <v>221</v>
      </c>
      <c r="CP5" s="38" t="s">
        <v>217</v>
      </c>
      <c r="CQ5" s="36" t="s">
        <v>212</v>
      </c>
      <c r="CR5" s="38" t="s">
        <v>218</v>
      </c>
      <c r="CS5" s="132"/>
      <c r="CT5" s="133"/>
      <c r="CU5" s="130"/>
      <c r="CV5" s="139"/>
      <c r="CW5" s="140"/>
      <c r="CX5" s="133"/>
      <c r="CY5" s="122"/>
      <c r="CZ5" s="122"/>
      <c r="DA5" s="44" t="s">
        <v>214</v>
      </c>
      <c r="DB5" s="44" t="s">
        <v>215</v>
      </c>
      <c r="DC5" s="90" t="s">
        <v>214</v>
      </c>
      <c r="DD5" s="90" t="s">
        <v>215</v>
      </c>
      <c r="DE5" s="91" t="s">
        <v>219</v>
      </c>
      <c r="DF5" s="129"/>
      <c r="DG5" s="130"/>
      <c r="DH5" s="37" t="s">
        <v>221</v>
      </c>
      <c r="DI5" s="38" t="s">
        <v>217</v>
      </c>
      <c r="DJ5" s="36" t="s">
        <v>212</v>
      </c>
      <c r="DK5" s="38" t="s">
        <v>218</v>
      </c>
      <c r="DL5" s="132"/>
      <c r="DM5" s="133"/>
      <c r="DN5" s="130"/>
      <c r="DO5" s="139"/>
      <c r="DP5" s="140"/>
      <c r="DQ5" s="133"/>
      <c r="DR5" s="122"/>
      <c r="DS5" s="122"/>
      <c r="DT5" s="44" t="s">
        <v>214</v>
      </c>
      <c r="DU5" s="44" t="s">
        <v>215</v>
      </c>
      <c r="DV5" s="90" t="s">
        <v>214</v>
      </c>
      <c r="DW5" s="90" t="s">
        <v>215</v>
      </c>
      <c r="DX5" s="91" t="s">
        <v>219</v>
      </c>
    </row>
    <row r="6" spans="1:128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39" t="s">
        <v>220</v>
      </c>
      <c r="I6" s="40" t="s">
        <v>220</v>
      </c>
      <c r="J6" s="40" t="s">
        <v>220</v>
      </c>
      <c r="K6" s="40" t="s">
        <v>220</v>
      </c>
      <c r="L6" s="40" t="s">
        <v>220</v>
      </c>
      <c r="M6" s="40" t="s">
        <v>220</v>
      </c>
      <c r="N6" s="40" t="s">
        <v>220</v>
      </c>
      <c r="O6" s="40" t="s">
        <v>220</v>
      </c>
      <c r="P6" s="40" t="s">
        <v>220</v>
      </c>
      <c r="Q6" s="40" t="s">
        <v>220</v>
      </c>
      <c r="R6" s="40" t="s">
        <v>220</v>
      </c>
      <c r="S6" s="40" t="s">
        <v>220</v>
      </c>
      <c r="T6" s="70" t="s">
        <v>220</v>
      </c>
      <c r="U6" s="70" t="s">
        <v>220</v>
      </c>
      <c r="V6" s="40"/>
      <c r="W6" s="40"/>
      <c r="X6" s="40" t="s">
        <v>220</v>
      </c>
      <c r="Y6" s="40" t="s">
        <v>220</v>
      </c>
      <c r="Z6" s="75" t="s">
        <v>220</v>
      </c>
      <c r="AA6" s="75" t="s">
        <v>220</v>
      </c>
      <c r="AB6" s="75" t="s">
        <v>220</v>
      </c>
      <c r="AC6" s="62" t="s">
        <v>220</v>
      </c>
      <c r="AD6" s="62" t="s">
        <v>220</v>
      </c>
      <c r="AE6" s="62" t="s">
        <v>220</v>
      </c>
      <c r="AF6" s="39" t="s">
        <v>220</v>
      </c>
      <c r="AG6" s="40" t="s">
        <v>220</v>
      </c>
      <c r="AH6" s="40" t="s">
        <v>220</v>
      </c>
      <c r="AI6" s="40" t="s">
        <v>220</v>
      </c>
      <c r="AJ6" s="40" t="s">
        <v>220</v>
      </c>
      <c r="AK6" s="40" t="s">
        <v>220</v>
      </c>
      <c r="AL6" s="40" t="s">
        <v>220</v>
      </c>
      <c r="AM6" s="40" t="s">
        <v>220</v>
      </c>
      <c r="AN6" s="40" t="s">
        <v>220</v>
      </c>
      <c r="AO6" s="40" t="s">
        <v>220</v>
      </c>
      <c r="AP6" s="40" t="s">
        <v>220</v>
      </c>
      <c r="AQ6" s="40" t="s">
        <v>220</v>
      </c>
      <c r="AR6" s="87" t="s">
        <v>220</v>
      </c>
      <c r="AS6" s="87" t="s">
        <v>220</v>
      </c>
      <c r="AT6" s="40" t="s">
        <v>220</v>
      </c>
      <c r="AU6" s="40" t="s">
        <v>220</v>
      </c>
      <c r="AV6" s="92" t="s">
        <v>220</v>
      </c>
      <c r="AW6" s="92" t="s">
        <v>220</v>
      </c>
      <c r="AX6" s="92" t="s">
        <v>220</v>
      </c>
      <c r="BA6" s="39" t="s">
        <v>220</v>
      </c>
      <c r="BB6" s="40" t="s">
        <v>220</v>
      </c>
      <c r="BC6" s="40" t="s">
        <v>220</v>
      </c>
      <c r="BD6" s="40" t="s">
        <v>220</v>
      </c>
      <c r="BE6" s="40" t="s">
        <v>220</v>
      </c>
      <c r="BF6" s="40" t="s">
        <v>220</v>
      </c>
      <c r="BG6" s="40" t="s">
        <v>220</v>
      </c>
      <c r="BH6" s="40" t="s">
        <v>220</v>
      </c>
      <c r="BI6" s="40" t="s">
        <v>220</v>
      </c>
      <c r="BJ6" s="40" t="s">
        <v>220</v>
      </c>
      <c r="BK6" s="40" t="s">
        <v>220</v>
      </c>
      <c r="BL6" s="40" t="s">
        <v>220</v>
      </c>
      <c r="BM6" s="87" t="s">
        <v>220</v>
      </c>
      <c r="BN6" s="87" t="s">
        <v>220</v>
      </c>
      <c r="BO6" s="40" t="s">
        <v>220</v>
      </c>
      <c r="BP6" s="40" t="s">
        <v>220</v>
      </c>
      <c r="BQ6" s="92" t="s">
        <v>220</v>
      </c>
      <c r="BR6" s="92" t="s">
        <v>220</v>
      </c>
      <c r="BS6" s="92" t="s">
        <v>220</v>
      </c>
      <c r="BT6" s="39" t="s">
        <v>220</v>
      </c>
      <c r="BU6" s="40" t="s">
        <v>220</v>
      </c>
      <c r="BV6" s="40" t="s">
        <v>220</v>
      </c>
      <c r="BW6" s="40" t="s">
        <v>220</v>
      </c>
      <c r="BX6" s="40" t="s">
        <v>220</v>
      </c>
      <c r="BY6" s="40" t="s">
        <v>220</v>
      </c>
      <c r="BZ6" s="40" t="s">
        <v>220</v>
      </c>
      <c r="CA6" s="40" t="s">
        <v>220</v>
      </c>
      <c r="CB6" s="40" t="s">
        <v>220</v>
      </c>
      <c r="CC6" s="40" t="s">
        <v>220</v>
      </c>
      <c r="CD6" s="40" t="s">
        <v>220</v>
      </c>
      <c r="CE6" s="40" t="s">
        <v>220</v>
      </c>
      <c r="CF6" s="87" t="s">
        <v>220</v>
      </c>
      <c r="CG6" s="87" t="s">
        <v>220</v>
      </c>
      <c r="CH6" s="40" t="s">
        <v>220</v>
      </c>
      <c r="CI6" s="40" t="s">
        <v>220</v>
      </c>
      <c r="CJ6" s="92" t="s">
        <v>220</v>
      </c>
      <c r="CK6" s="92" t="s">
        <v>220</v>
      </c>
      <c r="CL6" s="92" t="s">
        <v>220</v>
      </c>
      <c r="CM6" s="39" t="s">
        <v>220</v>
      </c>
      <c r="CN6" s="40" t="s">
        <v>220</v>
      </c>
      <c r="CO6" s="40" t="s">
        <v>220</v>
      </c>
      <c r="CP6" s="40" t="s">
        <v>220</v>
      </c>
      <c r="CQ6" s="40" t="s">
        <v>220</v>
      </c>
      <c r="CR6" s="40" t="s">
        <v>220</v>
      </c>
      <c r="CS6" s="40" t="s">
        <v>220</v>
      </c>
      <c r="CT6" s="40" t="s">
        <v>220</v>
      </c>
      <c r="CU6" s="40" t="s">
        <v>220</v>
      </c>
      <c r="CV6" s="40" t="s">
        <v>220</v>
      </c>
      <c r="CW6" s="40" t="s">
        <v>220</v>
      </c>
      <c r="CX6" s="40" t="s">
        <v>220</v>
      </c>
      <c r="CY6" s="87" t="s">
        <v>220</v>
      </c>
      <c r="CZ6" s="87" t="s">
        <v>220</v>
      </c>
      <c r="DA6" s="40" t="s">
        <v>220</v>
      </c>
      <c r="DB6" s="40" t="s">
        <v>220</v>
      </c>
      <c r="DC6" s="92" t="s">
        <v>220</v>
      </c>
      <c r="DD6" s="92" t="s">
        <v>220</v>
      </c>
      <c r="DE6" s="92" t="s">
        <v>220</v>
      </c>
      <c r="DF6" s="39" t="s">
        <v>220</v>
      </c>
      <c r="DG6" s="40" t="s">
        <v>220</v>
      </c>
      <c r="DH6" s="40" t="s">
        <v>220</v>
      </c>
      <c r="DI6" s="40" t="s">
        <v>220</v>
      </c>
      <c r="DJ6" s="40" t="s">
        <v>220</v>
      </c>
      <c r="DK6" s="40" t="s">
        <v>220</v>
      </c>
      <c r="DL6" s="40" t="s">
        <v>220</v>
      </c>
      <c r="DM6" s="40" t="s">
        <v>220</v>
      </c>
      <c r="DN6" s="40" t="s">
        <v>220</v>
      </c>
      <c r="DO6" s="40" t="s">
        <v>220</v>
      </c>
      <c r="DP6" s="40" t="s">
        <v>220</v>
      </c>
      <c r="DQ6" s="40" t="s">
        <v>220</v>
      </c>
      <c r="DR6" s="87" t="s">
        <v>220</v>
      </c>
      <c r="DS6" s="87" t="s">
        <v>220</v>
      </c>
      <c r="DT6" s="40" t="s">
        <v>220</v>
      </c>
      <c r="DU6" s="40" t="s">
        <v>220</v>
      </c>
      <c r="DV6" s="92" t="s">
        <v>220</v>
      </c>
      <c r="DW6" s="92" t="s">
        <v>220</v>
      </c>
      <c r="DX6" s="92" t="s">
        <v>220</v>
      </c>
    </row>
    <row r="7" spans="1:128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41">
        <f>I7+P7</f>
        <v>40000</v>
      </c>
      <c r="I7" s="41">
        <f>K7+L7+M7+N7+O7</f>
        <v>20000</v>
      </c>
      <c r="J7" s="5"/>
      <c r="K7" s="9"/>
      <c r="L7" s="9">
        <v>20000</v>
      </c>
      <c r="M7" s="9"/>
      <c r="N7" s="9"/>
      <c r="O7" s="9"/>
      <c r="P7" s="41">
        <f>Q7+R7+S7</f>
        <v>20000</v>
      </c>
      <c r="Q7" s="9">
        <v>20000</v>
      </c>
      <c r="R7" s="9"/>
      <c r="S7" s="9"/>
      <c r="T7" s="71">
        <f>(L7+M7+N7)*-1</f>
        <v>-20000</v>
      </c>
      <c r="U7" s="71">
        <f>(Q7+R7)*-1</f>
        <v>-20000</v>
      </c>
      <c r="V7" s="9">
        <f t="shared" ref="V7:W9" si="0">ROUND(T7*0.65,0)</f>
        <v>-13000</v>
      </c>
      <c r="W7" s="9">
        <f t="shared" si="0"/>
        <v>-13000</v>
      </c>
      <c r="X7" s="9">
        <v>56067</v>
      </c>
      <c r="Y7" s="9">
        <v>27130</v>
      </c>
      <c r="Z7" s="76">
        <f>IF(T7=0,0,ROUND((T7+L7)/X7/10,2))</f>
        <v>0</v>
      </c>
      <c r="AA7" s="76">
        <f>IF(U7=0,0,ROUND((U7+Q7)/Y7/10,2))</f>
        <v>0</v>
      </c>
      <c r="AB7" s="76">
        <f>Z7+AA7</f>
        <v>0</v>
      </c>
      <c r="AC7" s="47">
        <v>-0.03</v>
      </c>
      <c r="AD7" s="47">
        <v>-0.05</v>
      </c>
      <c r="AE7" s="47">
        <f>AC7+AD7</f>
        <v>-0.08</v>
      </c>
      <c r="AF7" s="41">
        <f>AG7+AN7</f>
        <v>40000</v>
      </c>
      <c r="AG7" s="41">
        <f>AI7+AJ7+AK7+AL7+AM7</f>
        <v>20000</v>
      </c>
      <c r="AH7" s="5"/>
      <c r="AI7" s="9"/>
      <c r="AJ7" s="9">
        <v>20000</v>
      </c>
      <c r="AK7" s="9"/>
      <c r="AL7" s="9"/>
      <c r="AM7" s="9"/>
      <c r="AN7" s="41">
        <f>AO7+AP7+AQ7</f>
        <v>20000</v>
      </c>
      <c r="AO7" s="9">
        <v>20000</v>
      </c>
      <c r="AP7" s="9"/>
      <c r="AQ7" s="9"/>
      <c r="AR7" s="88">
        <f>((AL7+AK7+AJ7)-((V7)*-1))*-1</f>
        <v>-7000</v>
      </c>
      <c r="AS7" s="88">
        <f>((AO7+AP7)-((W7)*-1))*-1</f>
        <v>-7000</v>
      </c>
      <c r="AT7" s="9">
        <v>56067</v>
      </c>
      <c r="AU7" s="9">
        <v>27130</v>
      </c>
      <c r="AV7" s="93">
        <f>ROUND((AY7/AT7/10)+(AC7),2)*-1</f>
        <v>0.03</v>
      </c>
      <c r="AW7" s="93">
        <f>ROUND((AZ7/AU7/10)+AD7,2)*-1</f>
        <v>0.05</v>
      </c>
      <c r="AX7" s="93">
        <f>AV7+AW7</f>
        <v>0.08</v>
      </c>
      <c r="AY7" s="95">
        <f>AK7+AL7</f>
        <v>0</v>
      </c>
      <c r="AZ7" s="95">
        <f>AP7</f>
        <v>0</v>
      </c>
      <c r="BA7" s="96">
        <f>BB7+BI7</f>
        <v>40000</v>
      </c>
      <c r="BB7" s="96">
        <f>BD7+BE7+BF7+BG7+BH7</f>
        <v>20000</v>
      </c>
      <c r="BC7" s="97"/>
      <c r="BD7" s="88"/>
      <c r="BE7" s="88">
        <v>20000</v>
      </c>
      <c r="BF7" s="88"/>
      <c r="BG7" s="88"/>
      <c r="BH7" s="88"/>
      <c r="BI7" s="96">
        <f>BJ7+BK7+BL7</f>
        <v>20000</v>
      </c>
      <c r="BJ7" s="88">
        <v>20000</v>
      </c>
      <c r="BK7" s="88"/>
      <c r="BL7" s="88"/>
      <c r="BM7" s="88">
        <f>(BE7+BF7+BG7)-(AJ7+AK7+AL7)</f>
        <v>0</v>
      </c>
      <c r="BN7" s="88">
        <f>(BJ7+BK7)-(AO7+AP7)</f>
        <v>0</v>
      </c>
      <c r="BO7" s="9">
        <v>56067</v>
      </c>
      <c r="BP7" s="9">
        <v>27130</v>
      </c>
      <c r="BQ7" s="93">
        <f>ROUND(((BF7+BG7)-(AK7+AL7))/BO7/10,2)*-1</f>
        <v>0</v>
      </c>
      <c r="BR7" s="93">
        <f>ROUND(((BK7-AP7)/BP7/10),2)*-1</f>
        <v>0</v>
      </c>
      <c r="BS7" s="93">
        <f>BQ7+BR7</f>
        <v>0</v>
      </c>
      <c r="BT7" s="96">
        <f>BU7+CB7</f>
        <v>40000</v>
      </c>
      <c r="BU7" s="96">
        <f>BW7+BX7+BY7+BZ7+CA7</f>
        <v>20000</v>
      </c>
      <c r="BV7" s="97"/>
      <c r="BW7" s="88"/>
      <c r="BX7" s="88">
        <v>20000</v>
      </c>
      <c r="BY7" s="88"/>
      <c r="BZ7" s="88"/>
      <c r="CA7" s="88"/>
      <c r="CB7" s="96">
        <f>CC7+CD7+CE7</f>
        <v>20000</v>
      </c>
      <c r="CC7" s="88">
        <v>20000</v>
      </c>
      <c r="CD7" s="88"/>
      <c r="CE7" s="88"/>
      <c r="CF7" s="88">
        <f>(BX7+BY7+BZ7)-(BE7+BF7+BG7)</f>
        <v>0</v>
      </c>
      <c r="CG7" s="88">
        <f>(CC7+CD7)-(BJ7+BK7)</f>
        <v>0</v>
      </c>
      <c r="CH7" s="9">
        <v>56067</v>
      </c>
      <c r="CI7" s="9">
        <v>27130</v>
      </c>
      <c r="CJ7" s="99">
        <f>ROUND(((BY7+BZ7)-(BF7+BG7))/CH7/10,2)*-1</f>
        <v>0</v>
      </c>
      <c r="CK7" s="99">
        <f>ROUND(((CD7-BK7)/CI7/10),2)*-1</f>
        <v>0</v>
      </c>
      <c r="CL7" s="99">
        <f>CJ7+CK7</f>
        <v>0</v>
      </c>
      <c r="CM7" s="96">
        <f>CN7+CU7</f>
        <v>40000</v>
      </c>
      <c r="CN7" s="96">
        <f>CP7+CQ7+CR7+CS7+CT7</f>
        <v>20000</v>
      </c>
      <c r="CO7" s="97"/>
      <c r="CP7" s="88"/>
      <c r="CQ7" s="88">
        <v>20000</v>
      </c>
      <c r="CR7" s="88"/>
      <c r="CS7" s="88"/>
      <c r="CT7" s="88"/>
      <c r="CU7" s="96">
        <f>CV7+CW7+CX7</f>
        <v>20000</v>
      </c>
      <c r="CV7" s="88">
        <v>20000</v>
      </c>
      <c r="CW7" s="88"/>
      <c r="CX7" s="88"/>
      <c r="CY7" s="88">
        <f>(CQ7+CR7+CS7)-(BX7+BY7+BZ7)</f>
        <v>0</v>
      </c>
      <c r="CZ7" s="88">
        <f>(CV7+CW7)-(CC7+CD7)</f>
        <v>0</v>
      </c>
      <c r="DA7" s="9">
        <v>56067</v>
      </c>
      <c r="DB7" s="9">
        <v>27130</v>
      </c>
      <c r="DC7" s="99">
        <f>ROUND(((CR7+CS7)-(BY7+BZ7))/DA7/10,2)*-1</f>
        <v>0</v>
      </c>
      <c r="DD7" s="99">
        <f>ROUND(((CW7-CD7)/DB7/10),2)*-1</f>
        <v>0</v>
      </c>
      <c r="DE7" s="99">
        <f>DC7+DD7</f>
        <v>0</v>
      </c>
      <c r="DF7" s="96">
        <f>DG7+DN7</f>
        <v>40000</v>
      </c>
      <c r="DG7" s="96">
        <f>DI7+DJ7+DK7+DL7+DM7</f>
        <v>20000</v>
      </c>
      <c r="DH7" s="97"/>
      <c r="DI7" s="88"/>
      <c r="DJ7" s="88">
        <v>20000</v>
      </c>
      <c r="DK7" s="88"/>
      <c r="DL7" s="88"/>
      <c r="DM7" s="88"/>
      <c r="DN7" s="96">
        <f>DO7+DP7+DQ7</f>
        <v>20000</v>
      </c>
      <c r="DO7" s="88">
        <v>20000</v>
      </c>
      <c r="DP7" s="88"/>
      <c r="DQ7" s="88"/>
      <c r="DR7" s="88">
        <f>(DJ7+DK7+DL7)-(CQ7+CR7+CS7)</f>
        <v>0</v>
      </c>
      <c r="DS7" s="88">
        <f>(DO7+DP7)-(CV7+CW7)</f>
        <v>0</v>
      </c>
      <c r="DT7" s="9">
        <v>56067</v>
      </c>
      <c r="DU7" s="9">
        <v>27130</v>
      </c>
      <c r="DV7" s="99">
        <f>ROUND(((DK7+DL7)-(CR7+CS7))/DT7/10,2)*-1</f>
        <v>0</v>
      </c>
      <c r="DW7" s="99">
        <f>ROUND(((DP7-CW7)/DU7/10),2)*-1</f>
        <v>0</v>
      </c>
      <c r="DX7" s="99">
        <f>DV7+DW7</f>
        <v>0</v>
      </c>
    </row>
    <row r="8" spans="1:128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41">
        <f>I8+P8</f>
        <v>0</v>
      </c>
      <c r="I8" s="41">
        <f>K8+L8+M8+N8+O8</f>
        <v>0</v>
      </c>
      <c r="J8" s="5"/>
      <c r="K8" s="9"/>
      <c r="L8" s="9"/>
      <c r="M8" s="9"/>
      <c r="N8" s="9"/>
      <c r="O8" s="9"/>
      <c r="P8" s="41">
        <f>Q8+R8+S8</f>
        <v>0</v>
      </c>
      <c r="Q8" s="9"/>
      <c r="R8" s="9"/>
      <c r="S8" s="9"/>
      <c r="T8" s="71">
        <f>(L8+M8+N8)*-1</f>
        <v>0</v>
      </c>
      <c r="U8" s="71">
        <f>(Q8+R8)*-1</f>
        <v>0</v>
      </c>
      <c r="V8" s="9">
        <f t="shared" si="0"/>
        <v>0</v>
      </c>
      <c r="W8" s="9">
        <f t="shared" si="0"/>
        <v>0</v>
      </c>
      <c r="X8" s="46" t="s">
        <v>225</v>
      </c>
      <c r="Y8" s="46" t="s">
        <v>225</v>
      </c>
      <c r="Z8" s="76">
        <f>IF(T8=0,0,ROUND((T8+L8)/X8/10,2))</f>
        <v>0</v>
      </c>
      <c r="AA8" s="76">
        <f>IF(U8=0,0,ROUND((U8+Q8)/Y8/10,2))</f>
        <v>0</v>
      </c>
      <c r="AB8" s="76">
        <f>Z8+AA8</f>
        <v>0</v>
      </c>
      <c r="AC8" s="47">
        <v>0</v>
      </c>
      <c r="AD8" s="47">
        <v>0</v>
      </c>
      <c r="AE8" s="47">
        <f>AC8+AD8</f>
        <v>0</v>
      </c>
      <c r="AF8" s="41">
        <f>AG8+AN8</f>
        <v>0</v>
      </c>
      <c r="AG8" s="41">
        <f>AI8+AJ8+AK8+AL8+AM8</f>
        <v>0</v>
      </c>
      <c r="AH8" s="5"/>
      <c r="AI8" s="9"/>
      <c r="AJ8" s="9"/>
      <c r="AK8" s="9"/>
      <c r="AL8" s="9"/>
      <c r="AM8" s="9"/>
      <c r="AN8" s="41">
        <f>AO8+AP8+AQ8</f>
        <v>0</v>
      </c>
      <c r="AO8" s="9"/>
      <c r="AP8" s="9"/>
      <c r="AQ8" s="9"/>
      <c r="AR8" s="88">
        <f>((AL8+AK8+AJ8)-((V8)*-1))*-1</f>
        <v>0</v>
      </c>
      <c r="AS8" s="88">
        <f>((AO8+AP8)-((W8)*-1))*-1</f>
        <v>0</v>
      </c>
      <c r="AT8" s="46" t="s">
        <v>225</v>
      </c>
      <c r="AU8" s="46" t="s">
        <v>225</v>
      </c>
      <c r="AV8" s="93">
        <v>0</v>
      </c>
      <c r="AW8" s="93">
        <v>0</v>
      </c>
      <c r="AX8" s="93">
        <f>AV8+AW8</f>
        <v>0</v>
      </c>
      <c r="AY8" s="95">
        <f t="shared" ref="AY8:AY9" si="1">AK8+AL8</f>
        <v>0</v>
      </c>
      <c r="AZ8" s="95">
        <f t="shared" ref="AZ8:AZ9" si="2">AP8</f>
        <v>0</v>
      </c>
      <c r="BA8" s="96">
        <f>BB8+BI8</f>
        <v>0</v>
      </c>
      <c r="BB8" s="96">
        <f>BD8+BE8+BF8+BG8+BH8</f>
        <v>0</v>
      </c>
      <c r="BC8" s="97"/>
      <c r="BD8" s="88"/>
      <c r="BE8" s="88"/>
      <c r="BF8" s="88"/>
      <c r="BG8" s="88"/>
      <c r="BH8" s="88"/>
      <c r="BI8" s="96">
        <f>BJ8+BK8+BL8</f>
        <v>0</v>
      </c>
      <c r="BJ8" s="88"/>
      <c r="BK8" s="88"/>
      <c r="BL8" s="88"/>
      <c r="BM8" s="88">
        <f t="shared" ref="BM8:BM9" si="3">(BE8+BF8+BG8)-(AJ8+AK8+AL8)</f>
        <v>0</v>
      </c>
      <c r="BN8" s="88">
        <f t="shared" ref="BN8:BN9" si="4">(BJ8+BK8)-(AO8+AP8)</f>
        <v>0</v>
      </c>
      <c r="BO8" s="46" t="s">
        <v>225</v>
      </c>
      <c r="BP8" s="46" t="s">
        <v>225</v>
      </c>
      <c r="BQ8" s="93">
        <v>0</v>
      </c>
      <c r="BR8" s="93">
        <v>0</v>
      </c>
      <c r="BS8" s="93">
        <f>BQ8+BR8</f>
        <v>0</v>
      </c>
      <c r="BT8" s="96">
        <f>BU8+CB8</f>
        <v>0</v>
      </c>
      <c r="BU8" s="96">
        <f>BW8+BX8+BY8+BZ8+CA8</f>
        <v>0</v>
      </c>
      <c r="BV8" s="97"/>
      <c r="BW8" s="88"/>
      <c r="BX8" s="88"/>
      <c r="BY8" s="88"/>
      <c r="BZ8" s="88"/>
      <c r="CA8" s="88"/>
      <c r="CB8" s="96">
        <f>CC8+CD8+CE8</f>
        <v>0</v>
      </c>
      <c r="CC8" s="88"/>
      <c r="CD8" s="88"/>
      <c r="CE8" s="88"/>
      <c r="CF8" s="88">
        <f t="shared" ref="CF8:CF9" si="5">(BX8+BY8+BZ8)-(BE8+BF8+BG8)</f>
        <v>0</v>
      </c>
      <c r="CG8" s="88">
        <f t="shared" ref="CG8:CG9" si="6">(CC8+CD8)-(BJ8+BK8)</f>
        <v>0</v>
      </c>
      <c r="CH8" s="46" t="s">
        <v>225</v>
      </c>
      <c r="CI8" s="46" t="s">
        <v>225</v>
      </c>
      <c r="CJ8" s="99">
        <v>0</v>
      </c>
      <c r="CK8" s="99">
        <v>0</v>
      </c>
      <c r="CL8" s="99">
        <f>CJ8+CK8</f>
        <v>0</v>
      </c>
      <c r="CM8" s="96">
        <f>CN8+CU8</f>
        <v>0</v>
      </c>
      <c r="CN8" s="96">
        <f>CP8+CQ8+CR8+CS8+CT8</f>
        <v>0</v>
      </c>
      <c r="CO8" s="97"/>
      <c r="CP8" s="88"/>
      <c r="CQ8" s="88"/>
      <c r="CR8" s="88"/>
      <c r="CS8" s="88"/>
      <c r="CT8" s="88"/>
      <c r="CU8" s="96">
        <f>CV8+CW8+CX8</f>
        <v>0</v>
      </c>
      <c r="CV8" s="88"/>
      <c r="CW8" s="88"/>
      <c r="CX8" s="88"/>
      <c r="CY8" s="88">
        <f t="shared" ref="CY8:CY9" si="7">(CQ8+CR8+CS8)-(BX8+BY8+BZ8)</f>
        <v>0</v>
      </c>
      <c r="CZ8" s="88">
        <f t="shared" ref="CZ8:CZ9" si="8">(CV8+CW8)-(CC8+CD8)</f>
        <v>0</v>
      </c>
      <c r="DA8" s="46" t="s">
        <v>225</v>
      </c>
      <c r="DB8" s="46" t="s">
        <v>225</v>
      </c>
      <c r="DC8" s="99">
        <v>0</v>
      </c>
      <c r="DD8" s="99">
        <v>0</v>
      </c>
      <c r="DE8" s="99">
        <f>DC8+DD8</f>
        <v>0</v>
      </c>
      <c r="DF8" s="96">
        <f>DG8+DN8</f>
        <v>0</v>
      </c>
      <c r="DG8" s="96">
        <f>DI8+DJ8+DK8+DL8+DM8</f>
        <v>0</v>
      </c>
      <c r="DH8" s="97"/>
      <c r="DI8" s="88"/>
      <c r="DJ8" s="88"/>
      <c r="DK8" s="88"/>
      <c r="DL8" s="88"/>
      <c r="DM8" s="88"/>
      <c r="DN8" s="96">
        <f>DO8+DP8+DQ8</f>
        <v>0</v>
      </c>
      <c r="DO8" s="88"/>
      <c r="DP8" s="88"/>
      <c r="DQ8" s="88"/>
      <c r="DR8" s="88">
        <f t="shared" ref="DR8:DR9" si="9">(DJ8+DK8+DL8)-(CQ8+CR8+CS8)</f>
        <v>0</v>
      </c>
      <c r="DS8" s="88">
        <f t="shared" ref="DS8:DS9" si="10">(DO8+DP8)-(CV8+CW8)</f>
        <v>0</v>
      </c>
      <c r="DT8" s="46" t="s">
        <v>225</v>
      </c>
      <c r="DU8" s="46" t="s">
        <v>225</v>
      </c>
      <c r="DV8" s="99">
        <v>0</v>
      </c>
      <c r="DW8" s="99">
        <v>0</v>
      </c>
      <c r="DX8" s="99">
        <f>DV8+DW8</f>
        <v>0</v>
      </c>
    </row>
    <row r="9" spans="1:128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41">
        <f>I9+P9</f>
        <v>20000</v>
      </c>
      <c r="I9" s="41">
        <f>K9+L9+M9+N9+O9</f>
        <v>0</v>
      </c>
      <c r="J9" s="5"/>
      <c r="K9" s="9"/>
      <c r="L9" s="9"/>
      <c r="M9" s="9"/>
      <c r="N9" s="9"/>
      <c r="O9" s="9"/>
      <c r="P9" s="41">
        <f>Q9+R9+S9</f>
        <v>20000</v>
      </c>
      <c r="Q9" s="9">
        <v>20000</v>
      </c>
      <c r="R9" s="9"/>
      <c r="S9" s="9"/>
      <c r="T9" s="71">
        <f>(L9+M9+N9)*-1</f>
        <v>0</v>
      </c>
      <c r="U9" s="71">
        <f>(Q9+R9)*-1</f>
        <v>-20000</v>
      </c>
      <c r="V9" s="9">
        <f t="shared" si="0"/>
        <v>0</v>
      </c>
      <c r="W9" s="9">
        <f t="shared" si="0"/>
        <v>-13000</v>
      </c>
      <c r="X9" s="46" t="s">
        <v>225</v>
      </c>
      <c r="Y9" s="9">
        <v>26460</v>
      </c>
      <c r="Z9" s="76">
        <f>IF(T9=0,0,ROUND((T9+L9)/X9/10,2))</f>
        <v>0</v>
      </c>
      <c r="AA9" s="76">
        <f>IF(U9=0,0,ROUND((U9+Q9)/Y9/10,2))</f>
        <v>0</v>
      </c>
      <c r="AB9" s="76">
        <f>Z9+AA9</f>
        <v>0</v>
      </c>
      <c r="AC9" s="47">
        <v>0</v>
      </c>
      <c r="AD9" s="47">
        <v>-0.05</v>
      </c>
      <c r="AE9" s="47">
        <f>AC9+AD9</f>
        <v>-0.05</v>
      </c>
      <c r="AF9" s="41">
        <f>AG9+AN9</f>
        <v>20000</v>
      </c>
      <c r="AG9" s="41">
        <f>AI9+AJ9+AK9+AL9+AM9</f>
        <v>0</v>
      </c>
      <c r="AH9" s="5"/>
      <c r="AI9" s="9"/>
      <c r="AJ9" s="9"/>
      <c r="AK9" s="9"/>
      <c r="AL9" s="9"/>
      <c r="AM9" s="9"/>
      <c r="AN9" s="41">
        <f>AO9+AP9+AQ9</f>
        <v>20000</v>
      </c>
      <c r="AO9" s="9">
        <v>20000</v>
      </c>
      <c r="AP9" s="9"/>
      <c r="AQ9" s="9"/>
      <c r="AR9" s="88">
        <f>((AL9+AK9+AJ9)-((V9)*-1))*-1</f>
        <v>0</v>
      </c>
      <c r="AS9" s="88">
        <f>((AO9+AP9)-((W9)*-1))*-1</f>
        <v>-7000</v>
      </c>
      <c r="AT9" s="46" t="s">
        <v>225</v>
      </c>
      <c r="AU9" s="9">
        <v>26460</v>
      </c>
      <c r="AV9" s="93">
        <v>0</v>
      </c>
      <c r="AW9" s="93">
        <f t="shared" ref="AW9" si="11">ROUND((AZ9/AU9/10)+AD9,2)*-1</f>
        <v>0.05</v>
      </c>
      <c r="AX9" s="93">
        <f>AV9+AW9</f>
        <v>0.05</v>
      </c>
      <c r="AY9" s="95">
        <f t="shared" si="1"/>
        <v>0</v>
      </c>
      <c r="AZ9" s="95">
        <f t="shared" si="2"/>
        <v>0</v>
      </c>
      <c r="BA9" s="96">
        <f>BB9+BI9</f>
        <v>20000</v>
      </c>
      <c r="BB9" s="96">
        <f>BD9+BE9+BF9+BG9+BH9</f>
        <v>0</v>
      </c>
      <c r="BC9" s="97"/>
      <c r="BD9" s="88"/>
      <c r="BE9" s="88"/>
      <c r="BF9" s="88"/>
      <c r="BG9" s="88"/>
      <c r="BH9" s="88"/>
      <c r="BI9" s="96">
        <f>BJ9+BK9+BL9</f>
        <v>20000</v>
      </c>
      <c r="BJ9" s="88">
        <v>20000</v>
      </c>
      <c r="BK9" s="88"/>
      <c r="BL9" s="88"/>
      <c r="BM9" s="88">
        <f t="shared" si="3"/>
        <v>0</v>
      </c>
      <c r="BN9" s="88">
        <f t="shared" si="4"/>
        <v>0</v>
      </c>
      <c r="BO9" s="46" t="s">
        <v>225</v>
      </c>
      <c r="BP9" s="9">
        <v>26460</v>
      </c>
      <c r="BQ9" s="93">
        <v>0</v>
      </c>
      <c r="BR9" s="93">
        <f t="shared" ref="BR9" si="12">ROUND(((BK9-AP9)/BP9/10),2)*-1</f>
        <v>0</v>
      </c>
      <c r="BS9" s="93">
        <f>BQ9+BR9</f>
        <v>0</v>
      </c>
      <c r="BT9" s="96">
        <f>BU9+CB9</f>
        <v>20000</v>
      </c>
      <c r="BU9" s="96">
        <f>BW9+BX9+BY9+BZ9+CA9</f>
        <v>0</v>
      </c>
      <c r="BV9" s="97"/>
      <c r="BW9" s="88"/>
      <c r="BX9" s="88"/>
      <c r="BY9" s="88"/>
      <c r="BZ9" s="88"/>
      <c r="CA9" s="88"/>
      <c r="CB9" s="96">
        <f>CC9+CD9+CE9</f>
        <v>20000</v>
      </c>
      <c r="CC9" s="88">
        <v>20000</v>
      </c>
      <c r="CD9" s="88"/>
      <c r="CE9" s="88"/>
      <c r="CF9" s="88">
        <f t="shared" si="5"/>
        <v>0</v>
      </c>
      <c r="CG9" s="88">
        <f t="shared" si="6"/>
        <v>0</v>
      </c>
      <c r="CH9" s="46" t="s">
        <v>225</v>
      </c>
      <c r="CI9" s="9">
        <v>26460</v>
      </c>
      <c r="CJ9" s="99">
        <v>0</v>
      </c>
      <c r="CK9" s="99">
        <f t="shared" ref="CK9" si="13">ROUND(((CD9-BK9)/CI9/10),2)*-1</f>
        <v>0</v>
      </c>
      <c r="CL9" s="99">
        <f>CJ9+CK9</f>
        <v>0</v>
      </c>
      <c r="CM9" s="96">
        <f>CN9+CU9</f>
        <v>20000</v>
      </c>
      <c r="CN9" s="96">
        <f>CP9+CQ9+CR9+CS9+CT9</f>
        <v>0</v>
      </c>
      <c r="CO9" s="97"/>
      <c r="CP9" s="88"/>
      <c r="CQ9" s="88"/>
      <c r="CR9" s="88"/>
      <c r="CS9" s="88"/>
      <c r="CT9" s="88"/>
      <c r="CU9" s="96">
        <f>CV9+CW9+CX9</f>
        <v>20000</v>
      </c>
      <c r="CV9" s="88">
        <v>20000</v>
      </c>
      <c r="CW9" s="88"/>
      <c r="CX9" s="88"/>
      <c r="CY9" s="88">
        <f t="shared" si="7"/>
        <v>0</v>
      </c>
      <c r="CZ9" s="88">
        <f t="shared" si="8"/>
        <v>0</v>
      </c>
      <c r="DA9" s="46" t="s">
        <v>225</v>
      </c>
      <c r="DB9" s="9">
        <v>26460</v>
      </c>
      <c r="DC9" s="99">
        <v>0</v>
      </c>
      <c r="DD9" s="99">
        <f t="shared" ref="DD9" si="14">ROUND(((CW9-CD9)/DB9/10),2)*-1</f>
        <v>0</v>
      </c>
      <c r="DE9" s="99">
        <f>DC9+DD9</f>
        <v>0</v>
      </c>
      <c r="DF9" s="96">
        <f>DG9+DN9</f>
        <v>20000</v>
      </c>
      <c r="DG9" s="96">
        <f>DI9+DJ9+DK9+DL9+DM9</f>
        <v>0</v>
      </c>
      <c r="DH9" s="97"/>
      <c r="DI9" s="88"/>
      <c r="DJ9" s="88"/>
      <c r="DK9" s="88"/>
      <c r="DL9" s="88"/>
      <c r="DM9" s="88"/>
      <c r="DN9" s="96">
        <f>DO9+DP9+DQ9</f>
        <v>20000</v>
      </c>
      <c r="DO9" s="88">
        <v>20000</v>
      </c>
      <c r="DP9" s="88"/>
      <c r="DQ9" s="88"/>
      <c r="DR9" s="88">
        <f t="shared" si="9"/>
        <v>0</v>
      </c>
      <c r="DS9" s="88">
        <f t="shared" si="10"/>
        <v>0</v>
      </c>
      <c r="DT9" s="46" t="s">
        <v>225</v>
      </c>
      <c r="DU9" s="9">
        <v>26460</v>
      </c>
      <c r="DV9" s="99">
        <v>0</v>
      </c>
      <c r="DW9" s="99">
        <f t="shared" ref="DW9" si="15">ROUND(((DP9-CW9)/DU9/10),2)*-1</f>
        <v>0</v>
      </c>
      <c r="DX9" s="99">
        <f>DV9+DW9</f>
        <v>0</v>
      </c>
    </row>
    <row r="10" spans="1:128" x14ac:dyDescent="0.25">
      <c r="A10" s="30"/>
      <c r="B10" s="31"/>
      <c r="C10" s="32"/>
      <c r="D10" s="33" t="s">
        <v>147</v>
      </c>
      <c r="E10" s="31"/>
      <c r="F10" s="31"/>
      <c r="G10" s="32"/>
      <c r="H10" s="34">
        <f t="shared" ref="H10:AB10" si="16">SUBTOTAL(9,H7:H9)</f>
        <v>60000</v>
      </c>
      <c r="I10" s="34">
        <f t="shared" si="16"/>
        <v>20000</v>
      </c>
      <c r="J10" s="34">
        <f t="shared" si="16"/>
        <v>0</v>
      </c>
      <c r="K10" s="34">
        <f t="shared" si="16"/>
        <v>0</v>
      </c>
      <c r="L10" s="34">
        <f t="shared" si="16"/>
        <v>20000</v>
      </c>
      <c r="M10" s="34">
        <f t="shared" si="16"/>
        <v>0</v>
      </c>
      <c r="N10" s="34">
        <f t="shared" si="16"/>
        <v>0</v>
      </c>
      <c r="O10" s="34">
        <f t="shared" si="16"/>
        <v>0</v>
      </c>
      <c r="P10" s="34">
        <f t="shared" si="16"/>
        <v>40000</v>
      </c>
      <c r="Q10" s="34">
        <f t="shared" si="16"/>
        <v>40000</v>
      </c>
      <c r="R10" s="34">
        <f t="shared" si="16"/>
        <v>0</v>
      </c>
      <c r="S10" s="34">
        <f t="shared" si="16"/>
        <v>0</v>
      </c>
      <c r="T10" s="34">
        <f t="shared" si="16"/>
        <v>-20000</v>
      </c>
      <c r="U10" s="34">
        <f t="shared" si="16"/>
        <v>-40000</v>
      </c>
      <c r="V10" s="34">
        <f t="shared" si="16"/>
        <v>-13000</v>
      </c>
      <c r="W10" s="34">
        <f t="shared" si="16"/>
        <v>-26000</v>
      </c>
      <c r="X10" s="34">
        <f t="shared" si="16"/>
        <v>56067</v>
      </c>
      <c r="Y10" s="34">
        <f t="shared" si="16"/>
        <v>53590</v>
      </c>
      <c r="Z10" s="48">
        <f t="shared" si="16"/>
        <v>0</v>
      </c>
      <c r="AA10" s="48">
        <f t="shared" si="16"/>
        <v>0</v>
      </c>
      <c r="AB10" s="48">
        <f t="shared" si="16"/>
        <v>0</v>
      </c>
      <c r="AC10" s="48">
        <v>-0.03</v>
      </c>
      <c r="AD10" s="48">
        <v>-0.1</v>
      </c>
      <c r="AE10" s="48">
        <f t="shared" ref="AE10:AX10" si="17">SUBTOTAL(9,AE7:AE9)</f>
        <v>-0.13</v>
      </c>
      <c r="AF10" s="34">
        <f t="shared" si="17"/>
        <v>60000</v>
      </c>
      <c r="AG10" s="34">
        <f t="shared" si="17"/>
        <v>20000</v>
      </c>
      <c r="AH10" s="34">
        <f t="shared" si="17"/>
        <v>0</v>
      </c>
      <c r="AI10" s="34">
        <f t="shared" si="17"/>
        <v>0</v>
      </c>
      <c r="AJ10" s="34">
        <f t="shared" si="17"/>
        <v>20000</v>
      </c>
      <c r="AK10" s="34">
        <f t="shared" si="17"/>
        <v>0</v>
      </c>
      <c r="AL10" s="34">
        <f t="shared" si="17"/>
        <v>0</v>
      </c>
      <c r="AM10" s="34">
        <f t="shared" si="17"/>
        <v>0</v>
      </c>
      <c r="AN10" s="34">
        <f t="shared" si="17"/>
        <v>40000</v>
      </c>
      <c r="AO10" s="34">
        <f t="shared" si="17"/>
        <v>40000</v>
      </c>
      <c r="AP10" s="34">
        <f t="shared" si="17"/>
        <v>0</v>
      </c>
      <c r="AQ10" s="34">
        <f t="shared" si="17"/>
        <v>0</v>
      </c>
      <c r="AR10" s="34">
        <f t="shared" si="17"/>
        <v>-7000</v>
      </c>
      <c r="AS10" s="34">
        <f t="shared" si="17"/>
        <v>-14000</v>
      </c>
      <c r="AT10" s="34">
        <f t="shared" si="17"/>
        <v>56067</v>
      </c>
      <c r="AU10" s="34">
        <f t="shared" si="17"/>
        <v>53590</v>
      </c>
      <c r="AV10" s="48">
        <f t="shared" si="17"/>
        <v>0.03</v>
      </c>
      <c r="AW10" s="48">
        <f t="shared" si="17"/>
        <v>0.1</v>
      </c>
      <c r="AX10" s="48">
        <f t="shared" si="17"/>
        <v>0.13</v>
      </c>
      <c r="AY10"/>
      <c r="AZ10"/>
      <c r="BA10" s="34">
        <f t="shared" ref="BA10:BS10" si="18">SUBTOTAL(9,BA7:BA9)</f>
        <v>60000</v>
      </c>
      <c r="BB10" s="34">
        <f t="shared" si="18"/>
        <v>20000</v>
      </c>
      <c r="BC10" s="34">
        <f t="shared" si="18"/>
        <v>0</v>
      </c>
      <c r="BD10" s="34">
        <f t="shared" si="18"/>
        <v>0</v>
      </c>
      <c r="BE10" s="34">
        <f t="shared" si="18"/>
        <v>20000</v>
      </c>
      <c r="BF10" s="34">
        <f t="shared" si="18"/>
        <v>0</v>
      </c>
      <c r="BG10" s="34">
        <f t="shared" si="18"/>
        <v>0</v>
      </c>
      <c r="BH10" s="34">
        <f t="shared" si="18"/>
        <v>0</v>
      </c>
      <c r="BI10" s="34">
        <f t="shared" si="18"/>
        <v>40000</v>
      </c>
      <c r="BJ10" s="34">
        <f t="shared" si="18"/>
        <v>40000</v>
      </c>
      <c r="BK10" s="34">
        <f t="shared" si="18"/>
        <v>0</v>
      </c>
      <c r="BL10" s="34">
        <f t="shared" si="18"/>
        <v>0</v>
      </c>
      <c r="BM10" s="34">
        <f t="shared" si="18"/>
        <v>0</v>
      </c>
      <c r="BN10" s="34">
        <f t="shared" si="18"/>
        <v>0</v>
      </c>
      <c r="BO10" s="34">
        <f t="shared" si="18"/>
        <v>56067</v>
      </c>
      <c r="BP10" s="34">
        <f t="shared" si="18"/>
        <v>53590</v>
      </c>
      <c r="BQ10" s="48">
        <f t="shared" si="18"/>
        <v>0</v>
      </c>
      <c r="BR10" s="48">
        <f t="shared" si="18"/>
        <v>0</v>
      </c>
      <c r="BS10" s="48">
        <f t="shared" si="18"/>
        <v>0</v>
      </c>
      <c r="BT10" s="34">
        <f t="shared" ref="BT10:CL10" si="19">SUBTOTAL(9,BT7:BT9)</f>
        <v>60000</v>
      </c>
      <c r="BU10" s="34">
        <f t="shared" si="19"/>
        <v>20000</v>
      </c>
      <c r="BV10" s="34">
        <f t="shared" si="19"/>
        <v>0</v>
      </c>
      <c r="BW10" s="34">
        <f t="shared" si="19"/>
        <v>0</v>
      </c>
      <c r="BX10" s="34">
        <f t="shared" si="19"/>
        <v>20000</v>
      </c>
      <c r="BY10" s="34">
        <f t="shared" si="19"/>
        <v>0</v>
      </c>
      <c r="BZ10" s="34">
        <f t="shared" si="19"/>
        <v>0</v>
      </c>
      <c r="CA10" s="34">
        <f t="shared" si="19"/>
        <v>0</v>
      </c>
      <c r="CB10" s="34">
        <f t="shared" si="19"/>
        <v>40000</v>
      </c>
      <c r="CC10" s="34">
        <f t="shared" si="19"/>
        <v>40000</v>
      </c>
      <c r="CD10" s="34">
        <f t="shared" si="19"/>
        <v>0</v>
      </c>
      <c r="CE10" s="34">
        <f t="shared" si="19"/>
        <v>0</v>
      </c>
      <c r="CF10" s="34">
        <f t="shared" si="19"/>
        <v>0</v>
      </c>
      <c r="CG10" s="34">
        <f t="shared" si="19"/>
        <v>0</v>
      </c>
      <c r="CH10" s="34">
        <f t="shared" si="19"/>
        <v>56067</v>
      </c>
      <c r="CI10" s="34">
        <f t="shared" si="19"/>
        <v>53590</v>
      </c>
      <c r="CJ10" s="63">
        <f t="shared" si="19"/>
        <v>0</v>
      </c>
      <c r="CK10" s="63">
        <f t="shared" si="19"/>
        <v>0</v>
      </c>
      <c r="CL10" s="63">
        <f t="shared" si="19"/>
        <v>0</v>
      </c>
      <c r="CM10" s="34">
        <f t="shared" ref="CM10:DE10" si="20">SUBTOTAL(9,CM7:CM9)</f>
        <v>60000</v>
      </c>
      <c r="CN10" s="34">
        <f t="shared" si="20"/>
        <v>20000</v>
      </c>
      <c r="CO10" s="34">
        <f t="shared" si="20"/>
        <v>0</v>
      </c>
      <c r="CP10" s="34">
        <f t="shared" si="20"/>
        <v>0</v>
      </c>
      <c r="CQ10" s="34">
        <f t="shared" si="20"/>
        <v>20000</v>
      </c>
      <c r="CR10" s="34">
        <f t="shared" si="20"/>
        <v>0</v>
      </c>
      <c r="CS10" s="34">
        <f t="shared" si="20"/>
        <v>0</v>
      </c>
      <c r="CT10" s="34">
        <f t="shared" si="20"/>
        <v>0</v>
      </c>
      <c r="CU10" s="34">
        <f t="shared" si="20"/>
        <v>40000</v>
      </c>
      <c r="CV10" s="34">
        <f t="shared" si="20"/>
        <v>40000</v>
      </c>
      <c r="CW10" s="34">
        <f t="shared" si="20"/>
        <v>0</v>
      </c>
      <c r="CX10" s="34">
        <f t="shared" si="20"/>
        <v>0</v>
      </c>
      <c r="CY10" s="34">
        <f t="shared" si="20"/>
        <v>0</v>
      </c>
      <c r="CZ10" s="34">
        <f t="shared" si="20"/>
        <v>0</v>
      </c>
      <c r="DA10" s="34">
        <f t="shared" si="20"/>
        <v>56067</v>
      </c>
      <c r="DB10" s="34">
        <f t="shared" si="20"/>
        <v>53590</v>
      </c>
      <c r="DC10" s="63">
        <f t="shared" si="20"/>
        <v>0</v>
      </c>
      <c r="DD10" s="63">
        <f t="shared" si="20"/>
        <v>0</v>
      </c>
      <c r="DE10" s="63">
        <f t="shared" si="20"/>
        <v>0</v>
      </c>
      <c r="DF10" s="34">
        <f t="shared" ref="DF10:DX10" si="21">SUBTOTAL(9,DF7:DF9)</f>
        <v>60000</v>
      </c>
      <c r="DG10" s="34">
        <f t="shared" si="21"/>
        <v>20000</v>
      </c>
      <c r="DH10" s="34">
        <f t="shared" si="21"/>
        <v>0</v>
      </c>
      <c r="DI10" s="34">
        <f t="shared" si="21"/>
        <v>0</v>
      </c>
      <c r="DJ10" s="34">
        <f t="shared" si="21"/>
        <v>20000</v>
      </c>
      <c r="DK10" s="34">
        <f t="shared" si="21"/>
        <v>0</v>
      </c>
      <c r="DL10" s="34">
        <f t="shared" si="21"/>
        <v>0</v>
      </c>
      <c r="DM10" s="34">
        <f t="shared" si="21"/>
        <v>0</v>
      </c>
      <c r="DN10" s="34">
        <f t="shared" si="21"/>
        <v>40000</v>
      </c>
      <c r="DO10" s="34">
        <f t="shared" si="21"/>
        <v>40000</v>
      </c>
      <c r="DP10" s="34">
        <f t="shared" si="21"/>
        <v>0</v>
      </c>
      <c r="DQ10" s="34">
        <f t="shared" si="21"/>
        <v>0</v>
      </c>
      <c r="DR10" s="34">
        <f t="shared" si="21"/>
        <v>0</v>
      </c>
      <c r="DS10" s="34">
        <f t="shared" si="21"/>
        <v>0</v>
      </c>
      <c r="DT10" s="34">
        <f t="shared" si="21"/>
        <v>56067</v>
      </c>
      <c r="DU10" s="34">
        <f t="shared" si="21"/>
        <v>53590</v>
      </c>
      <c r="DV10" s="63">
        <f t="shared" si="21"/>
        <v>0</v>
      </c>
      <c r="DW10" s="63">
        <f t="shared" si="21"/>
        <v>0</v>
      </c>
      <c r="DX10" s="63">
        <f t="shared" si="21"/>
        <v>0</v>
      </c>
    </row>
    <row r="11" spans="1:128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41">
        <f>I11+P11</f>
        <v>30000</v>
      </c>
      <c r="I11" s="41">
        <f>K11+L11+M11+N11+O11</f>
        <v>0</v>
      </c>
      <c r="J11" s="5"/>
      <c r="K11" s="9"/>
      <c r="L11" s="9"/>
      <c r="M11" s="9"/>
      <c r="N11" s="9"/>
      <c r="O11" s="9"/>
      <c r="P11" s="41">
        <f>Q11+R11+S11</f>
        <v>30000</v>
      </c>
      <c r="Q11" s="9">
        <v>10000</v>
      </c>
      <c r="R11" s="9">
        <v>20000</v>
      </c>
      <c r="S11" s="9"/>
      <c r="T11" s="71">
        <f>(L11+M11+N11)*-1</f>
        <v>0</v>
      </c>
      <c r="U11" s="71">
        <f>(Q11+R11)*-1</f>
        <v>-30000</v>
      </c>
      <c r="V11" s="9">
        <f t="shared" ref="V11:W13" si="22">ROUND(T11*0.65,0)</f>
        <v>0</v>
      </c>
      <c r="W11" s="9">
        <f t="shared" si="22"/>
        <v>-19500</v>
      </c>
      <c r="X11" s="9">
        <v>56067</v>
      </c>
      <c r="Y11" s="9">
        <v>27130</v>
      </c>
      <c r="Z11" s="76">
        <f>IF(T11=0,0,ROUND((T11+L11)/X11/10,2))</f>
        <v>0</v>
      </c>
      <c r="AA11" s="76">
        <f>IF(U11=0,0,ROUND((U11+Q11)/Y11/10,2))</f>
        <v>-7.0000000000000007E-2</v>
      </c>
      <c r="AB11" s="76">
        <f>Z11+AA11</f>
        <v>-7.0000000000000007E-2</v>
      </c>
      <c r="AC11" s="47">
        <v>0</v>
      </c>
      <c r="AD11" s="47">
        <v>-7.0000000000000007E-2</v>
      </c>
      <c r="AE11" s="47">
        <f>AC11+AD11</f>
        <v>-7.0000000000000007E-2</v>
      </c>
      <c r="AF11" s="41">
        <f>AG11+AN11</f>
        <v>30000</v>
      </c>
      <c r="AG11" s="41">
        <f>AI11+AJ11+AK11+AL11+AM11</f>
        <v>0</v>
      </c>
      <c r="AH11" s="5"/>
      <c r="AI11" s="9"/>
      <c r="AJ11" s="9"/>
      <c r="AK11" s="9"/>
      <c r="AL11" s="9"/>
      <c r="AM11" s="9"/>
      <c r="AN11" s="41">
        <f>AO11+AP11+AQ11</f>
        <v>30000</v>
      </c>
      <c r="AO11" s="9">
        <v>10000</v>
      </c>
      <c r="AP11" s="9">
        <v>20000</v>
      </c>
      <c r="AQ11" s="9"/>
      <c r="AR11" s="88">
        <f>((AL11+AK11+AJ11)-((V11)*-1))*-1</f>
        <v>0</v>
      </c>
      <c r="AS11" s="88">
        <f>((AO11+AP11)-((W11)*-1))*-1</f>
        <v>-10500</v>
      </c>
      <c r="AT11" s="9">
        <v>56067</v>
      </c>
      <c r="AU11" s="9">
        <v>27130</v>
      </c>
      <c r="AV11" s="93">
        <f t="shared" ref="AV11" si="23">ROUND((AY11/AT11/10)+(AC11),2)*-1</f>
        <v>0</v>
      </c>
      <c r="AW11" s="93">
        <f t="shared" ref="AW11:AW13" si="24">ROUND((AZ11/AU11/10)+AD11,2)*-1</f>
        <v>0</v>
      </c>
      <c r="AX11" s="93">
        <f>AV11+AW11</f>
        <v>0</v>
      </c>
      <c r="AY11" s="95">
        <f t="shared" ref="AY11:AY13" si="25">AK11+AL11</f>
        <v>0</v>
      </c>
      <c r="AZ11" s="95">
        <f t="shared" ref="AZ11:AZ13" si="26">AP11</f>
        <v>20000</v>
      </c>
      <c r="BA11" s="96">
        <f>BB11+BI11</f>
        <v>30000</v>
      </c>
      <c r="BB11" s="96">
        <f>BD11+BE11+BF11+BG11+BH11</f>
        <v>0</v>
      </c>
      <c r="BC11" s="97"/>
      <c r="BD11" s="88"/>
      <c r="BE11" s="88"/>
      <c r="BF11" s="88"/>
      <c r="BG11" s="88"/>
      <c r="BH11" s="88"/>
      <c r="BI11" s="96">
        <f>BJ11+BK11+BL11</f>
        <v>30000</v>
      </c>
      <c r="BJ11" s="88">
        <v>10000</v>
      </c>
      <c r="BK11" s="88">
        <v>20000</v>
      </c>
      <c r="BL11" s="88"/>
      <c r="BM11" s="88">
        <f t="shared" ref="BM11:BM13" si="27">(BE11+BF11+BG11)-(AJ11+AK11+AL11)</f>
        <v>0</v>
      </c>
      <c r="BN11" s="88">
        <f t="shared" ref="BN11:BN13" si="28">(BJ11+BK11)-(AO11+AP11)</f>
        <v>0</v>
      </c>
      <c r="BO11" s="9">
        <v>56067</v>
      </c>
      <c r="BP11" s="9">
        <v>27130</v>
      </c>
      <c r="BQ11" s="93">
        <f t="shared" ref="BQ11" si="29">ROUND(((BF11+BG11)-(AK11+AL11))/BO11/10,2)*-1</f>
        <v>0</v>
      </c>
      <c r="BR11" s="93">
        <f t="shared" ref="BR11:BR13" si="30">ROUND(((BK11-AP11)/BP11/10),2)*-1</f>
        <v>0</v>
      </c>
      <c r="BS11" s="93">
        <f>BQ11+BR11</f>
        <v>0</v>
      </c>
      <c r="BT11" s="96">
        <f>BU11+CB11</f>
        <v>30000</v>
      </c>
      <c r="BU11" s="96">
        <f>BW11+BX11+BY11+BZ11+CA11</f>
        <v>0</v>
      </c>
      <c r="BV11" s="97"/>
      <c r="BW11" s="88"/>
      <c r="BX11" s="88"/>
      <c r="BY11" s="88"/>
      <c r="BZ11" s="88"/>
      <c r="CA11" s="88"/>
      <c r="CB11" s="96">
        <f>CC11+CD11+CE11</f>
        <v>30000</v>
      </c>
      <c r="CC11" s="88">
        <v>10000</v>
      </c>
      <c r="CD11" s="88">
        <v>20000</v>
      </c>
      <c r="CE11" s="88"/>
      <c r="CF11" s="88">
        <f t="shared" ref="CF11:CF13" si="31">(BX11+BY11+BZ11)-(BE11+BF11+BG11)</f>
        <v>0</v>
      </c>
      <c r="CG11" s="88">
        <f t="shared" ref="CG11:CG13" si="32">(CC11+CD11)-(BJ11+BK11)</f>
        <v>0</v>
      </c>
      <c r="CH11" s="9">
        <v>56067</v>
      </c>
      <c r="CI11" s="9">
        <v>27130</v>
      </c>
      <c r="CJ11" s="99">
        <f t="shared" ref="CJ11" si="33">ROUND(((BY11+BZ11)-(BF11+BG11))/CH11/10,2)*-1</f>
        <v>0</v>
      </c>
      <c r="CK11" s="99">
        <f t="shared" ref="CK11:CK13" si="34">ROUND(((CD11-BK11)/CI11/10),2)*-1</f>
        <v>0</v>
      </c>
      <c r="CL11" s="99">
        <f>CJ11+CK11</f>
        <v>0</v>
      </c>
      <c r="CM11" s="96">
        <f>CN11+CU11</f>
        <v>30000</v>
      </c>
      <c r="CN11" s="96">
        <f>CP11+CQ11+CR11+CS11+CT11</f>
        <v>0</v>
      </c>
      <c r="CO11" s="97"/>
      <c r="CP11" s="88"/>
      <c r="CQ11" s="88"/>
      <c r="CR11" s="88"/>
      <c r="CS11" s="88"/>
      <c r="CT11" s="88"/>
      <c r="CU11" s="96">
        <f>CV11+CW11+CX11</f>
        <v>30000</v>
      </c>
      <c r="CV11" s="88">
        <v>10000</v>
      </c>
      <c r="CW11" s="88">
        <v>20000</v>
      </c>
      <c r="CX11" s="88"/>
      <c r="CY11" s="88">
        <f t="shared" ref="CY11:CY13" si="35">(CQ11+CR11+CS11)-(BX11+BY11+BZ11)</f>
        <v>0</v>
      </c>
      <c r="CZ11" s="88">
        <f t="shared" ref="CZ11:CZ13" si="36">(CV11+CW11)-(CC11+CD11)</f>
        <v>0</v>
      </c>
      <c r="DA11" s="9">
        <v>56067</v>
      </c>
      <c r="DB11" s="9">
        <v>27130</v>
      </c>
      <c r="DC11" s="99">
        <f t="shared" ref="DC11" si="37">ROUND(((CR11+CS11)-(BY11+BZ11))/DA11/10,2)*-1</f>
        <v>0</v>
      </c>
      <c r="DD11" s="99">
        <f t="shared" ref="DD11" si="38">ROUND(((CW11-CD11)/DB11/10),2)*-1</f>
        <v>0</v>
      </c>
      <c r="DE11" s="99">
        <f>DC11+DD11</f>
        <v>0</v>
      </c>
      <c r="DF11" s="96">
        <f>DG11+DN11</f>
        <v>30000</v>
      </c>
      <c r="DG11" s="96">
        <f>DI11+DJ11+DK11+DL11+DM11</f>
        <v>0</v>
      </c>
      <c r="DH11" s="97"/>
      <c r="DI11" s="88"/>
      <c r="DJ11" s="88"/>
      <c r="DK11" s="88"/>
      <c r="DL11" s="88"/>
      <c r="DM11" s="88"/>
      <c r="DN11" s="96">
        <f>DO11+DP11+DQ11</f>
        <v>30000</v>
      </c>
      <c r="DO11" s="88">
        <v>10000</v>
      </c>
      <c r="DP11" s="88">
        <v>20000</v>
      </c>
      <c r="DQ11" s="88"/>
      <c r="DR11" s="88">
        <f t="shared" ref="DR11:DR13" si="39">(DJ11+DK11+DL11)-(CQ11+CR11+CS11)</f>
        <v>0</v>
      </c>
      <c r="DS11" s="88">
        <f t="shared" ref="DS11:DS13" si="40">(DO11+DP11)-(CV11+CW11)</f>
        <v>0</v>
      </c>
      <c r="DT11" s="9">
        <v>56067</v>
      </c>
      <c r="DU11" s="9">
        <v>27130</v>
      </c>
      <c r="DV11" s="99">
        <f t="shared" ref="DV11" si="41">ROUND(((DK11+DL11)-(CR11+CS11))/DT11/10,2)*-1</f>
        <v>0</v>
      </c>
      <c r="DW11" s="99">
        <f t="shared" ref="DW11" si="42">ROUND(((DP11-CW11)/DU11/10),2)*-1</f>
        <v>0</v>
      </c>
      <c r="DX11" s="99">
        <f>DV11+DW11</f>
        <v>0</v>
      </c>
    </row>
    <row r="12" spans="1:128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41">
        <f>I12+P12</f>
        <v>0</v>
      </c>
      <c r="I12" s="41">
        <f>K12+L12+M12+N12+O12</f>
        <v>0</v>
      </c>
      <c r="J12" s="5"/>
      <c r="K12" s="9"/>
      <c r="L12" s="9"/>
      <c r="M12" s="9"/>
      <c r="N12" s="9"/>
      <c r="O12" s="9"/>
      <c r="P12" s="41">
        <f>Q12+R12+S12</f>
        <v>0</v>
      </c>
      <c r="Q12" s="9"/>
      <c r="R12" s="9"/>
      <c r="S12" s="9"/>
      <c r="T12" s="71">
        <f>(L12+M12+N12)*-1</f>
        <v>0</v>
      </c>
      <c r="U12" s="71">
        <f>(Q12+R12)*-1</f>
        <v>0</v>
      </c>
      <c r="V12" s="9">
        <f t="shared" si="22"/>
        <v>0</v>
      </c>
      <c r="W12" s="9">
        <f t="shared" si="22"/>
        <v>0</v>
      </c>
      <c r="X12" s="46" t="s">
        <v>225</v>
      </c>
      <c r="Y12" s="46" t="s">
        <v>225</v>
      </c>
      <c r="Z12" s="76">
        <f>IF(T12=0,0,ROUND((T12+L12)/X12/10,2))</f>
        <v>0</v>
      </c>
      <c r="AA12" s="76">
        <f>IF(U12=0,0,ROUND((U12+Q12)/Y12/10,2))</f>
        <v>0</v>
      </c>
      <c r="AB12" s="76">
        <f>Z12+AA12</f>
        <v>0</v>
      </c>
      <c r="AC12" s="47">
        <v>0</v>
      </c>
      <c r="AD12" s="47">
        <v>0</v>
      </c>
      <c r="AE12" s="47">
        <f>AC12+AD12</f>
        <v>0</v>
      </c>
      <c r="AF12" s="41">
        <f>AG12+AN12</f>
        <v>0</v>
      </c>
      <c r="AG12" s="41">
        <f>AI12+AJ12+AK12+AL12+AM12</f>
        <v>0</v>
      </c>
      <c r="AH12" s="5"/>
      <c r="AI12" s="9"/>
      <c r="AJ12" s="9"/>
      <c r="AK12" s="9"/>
      <c r="AL12" s="9"/>
      <c r="AM12" s="9"/>
      <c r="AN12" s="41">
        <f>AO12+AP12+AQ12</f>
        <v>0</v>
      </c>
      <c r="AO12" s="9"/>
      <c r="AP12" s="9"/>
      <c r="AQ12" s="9"/>
      <c r="AR12" s="88">
        <f>((AL12+AK12+AJ12)-((V12)*-1))*-1</f>
        <v>0</v>
      </c>
      <c r="AS12" s="88">
        <f>((AO12+AP12)-((W12)*-1))*-1</f>
        <v>0</v>
      </c>
      <c r="AT12" s="46" t="s">
        <v>225</v>
      </c>
      <c r="AU12" s="46" t="s">
        <v>225</v>
      </c>
      <c r="AV12" s="93">
        <v>0</v>
      </c>
      <c r="AW12" s="93">
        <v>0</v>
      </c>
      <c r="AX12" s="93">
        <f>AV12+AW12</f>
        <v>0</v>
      </c>
      <c r="AY12" s="95">
        <f t="shared" si="25"/>
        <v>0</v>
      </c>
      <c r="AZ12" s="95">
        <f t="shared" si="26"/>
        <v>0</v>
      </c>
      <c r="BA12" s="96">
        <f>BB12+BI12</f>
        <v>0</v>
      </c>
      <c r="BB12" s="96">
        <f>BD12+BE12+BF12+BG12+BH12</f>
        <v>0</v>
      </c>
      <c r="BC12" s="97"/>
      <c r="BD12" s="88"/>
      <c r="BE12" s="88"/>
      <c r="BF12" s="88"/>
      <c r="BG12" s="88"/>
      <c r="BH12" s="88"/>
      <c r="BI12" s="96">
        <f>BJ12+BK12+BL12</f>
        <v>0</v>
      </c>
      <c r="BJ12" s="88"/>
      <c r="BK12" s="88"/>
      <c r="BL12" s="88"/>
      <c r="BM12" s="88">
        <f t="shared" si="27"/>
        <v>0</v>
      </c>
      <c r="BN12" s="88">
        <f t="shared" si="28"/>
        <v>0</v>
      </c>
      <c r="BO12" s="46" t="s">
        <v>225</v>
      </c>
      <c r="BP12" s="46" t="s">
        <v>225</v>
      </c>
      <c r="BQ12" s="93">
        <v>0</v>
      </c>
      <c r="BR12" s="93">
        <v>0</v>
      </c>
      <c r="BS12" s="93">
        <f>BQ12+BR12</f>
        <v>0</v>
      </c>
      <c r="BT12" s="96">
        <f>BU12+CB12</f>
        <v>0</v>
      </c>
      <c r="BU12" s="96">
        <f>BW12+BX12+BY12+BZ12+CA12</f>
        <v>0</v>
      </c>
      <c r="BV12" s="97"/>
      <c r="BW12" s="88"/>
      <c r="BX12" s="88"/>
      <c r="BY12" s="88"/>
      <c r="BZ12" s="88"/>
      <c r="CA12" s="88"/>
      <c r="CB12" s="96">
        <f>CC12+CD12+CE12</f>
        <v>0</v>
      </c>
      <c r="CC12" s="88"/>
      <c r="CD12" s="88"/>
      <c r="CE12" s="88"/>
      <c r="CF12" s="88">
        <f t="shared" si="31"/>
        <v>0</v>
      </c>
      <c r="CG12" s="88">
        <f t="shared" si="32"/>
        <v>0</v>
      </c>
      <c r="CH12" s="46" t="s">
        <v>225</v>
      </c>
      <c r="CI12" s="46" t="s">
        <v>225</v>
      </c>
      <c r="CJ12" s="99">
        <v>0</v>
      </c>
      <c r="CK12" s="99">
        <v>0</v>
      </c>
      <c r="CL12" s="99">
        <f>CJ12+CK12</f>
        <v>0</v>
      </c>
      <c r="CM12" s="96">
        <f>CN12+CU12</f>
        <v>0</v>
      </c>
      <c r="CN12" s="96">
        <f>CP12+CQ12+CR12+CS12+CT12</f>
        <v>0</v>
      </c>
      <c r="CO12" s="97"/>
      <c r="CP12" s="88"/>
      <c r="CQ12" s="88"/>
      <c r="CR12" s="88"/>
      <c r="CS12" s="88"/>
      <c r="CT12" s="88"/>
      <c r="CU12" s="96">
        <f>CV12+CW12+CX12</f>
        <v>0</v>
      </c>
      <c r="CV12" s="88"/>
      <c r="CW12" s="88"/>
      <c r="CX12" s="88"/>
      <c r="CY12" s="88">
        <f t="shared" si="35"/>
        <v>0</v>
      </c>
      <c r="CZ12" s="88">
        <f t="shared" si="36"/>
        <v>0</v>
      </c>
      <c r="DA12" s="46" t="s">
        <v>225</v>
      </c>
      <c r="DB12" s="46" t="s">
        <v>225</v>
      </c>
      <c r="DC12" s="99">
        <v>0</v>
      </c>
      <c r="DD12" s="99">
        <v>0</v>
      </c>
      <c r="DE12" s="99">
        <f>DC12+DD12</f>
        <v>0</v>
      </c>
      <c r="DF12" s="96">
        <f>DG12+DN12</f>
        <v>0</v>
      </c>
      <c r="DG12" s="96">
        <f>DI12+DJ12+DK12+DL12+DM12</f>
        <v>0</v>
      </c>
      <c r="DH12" s="97"/>
      <c r="DI12" s="88"/>
      <c r="DJ12" s="88"/>
      <c r="DK12" s="88"/>
      <c r="DL12" s="88"/>
      <c r="DM12" s="88"/>
      <c r="DN12" s="96">
        <f>DO12+DP12+DQ12</f>
        <v>0</v>
      </c>
      <c r="DO12" s="88"/>
      <c r="DP12" s="88"/>
      <c r="DQ12" s="88"/>
      <c r="DR12" s="88">
        <f t="shared" si="39"/>
        <v>0</v>
      </c>
      <c r="DS12" s="88">
        <f t="shared" si="40"/>
        <v>0</v>
      </c>
      <c r="DT12" s="46" t="s">
        <v>225</v>
      </c>
      <c r="DU12" s="46" t="s">
        <v>225</v>
      </c>
      <c r="DV12" s="99">
        <v>0</v>
      </c>
      <c r="DW12" s="99">
        <v>0</v>
      </c>
      <c r="DX12" s="99">
        <f>DV12+DW12</f>
        <v>0</v>
      </c>
    </row>
    <row r="13" spans="1:128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41">
        <f>I13+P13</f>
        <v>0</v>
      </c>
      <c r="I13" s="41">
        <f>K13+L13+M13+N13+O13</f>
        <v>0</v>
      </c>
      <c r="J13" s="5"/>
      <c r="K13" s="9"/>
      <c r="L13" s="9"/>
      <c r="M13" s="9"/>
      <c r="N13" s="9"/>
      <c r="O13" s="9"/>
      <c r="P13" s="41">
        <f>Q13+R13+S13</f>
        <v>0</v>
      </c>
      <c r="Q13" s="9"/>
      <c r="R13" s="9"/>
      <c r="S13" s="9"/>
      <c r="T13" s="71">
        <f>(L13+M13+N13)*-1</f>
        <v>0</v>
      </c>
      <c r="U13" s="71">
        <f>(Q13+R13)*-1</f>
        <v>0</v>
      </c>
      <c r="V13" s="9">
        <f t="shared" si="22"/>
        <v>0</v>
      </c>
      <c r="W13" s="9">
        <f t="shared" si="22"/>
        <v>0</v>
      </c>
      <c r="X13" s="46" t="s">
        <v>225</v>
      </c>
      <c r="Y13" s="9">
        <v>26460</v>
      </c>
      <c r="Z13" s="76">
        <f>IF(T13=0,0,ROUND((T13+L13)/X13/10,2))</f>
        <v>0</v>
      </c>
      <c r="AA13" s="76">
        <f>IF(U13=0,0,ROUND((U13+Q13)/Y13/10,2))</f>
        <v>0</v>
      </c>
      <c r="AB13" s="76">
        <f>Z13+AA13</f>
        <v>0</v>
      </c>
      <c r="AC13" s="47">
        <v>0</v>
      </c>
      <c r="AD13" s="47">
        <v>0</v>
      </c>
      <c r="AE13" s="47">
        <f>AC13+AD13</f>
        <v>0</v>
      </c>
      <c r="AF13" s="41">
        <f>AG13+AN13</f>
        <v>0</v>
      </c>
      <c r="AG13" s="41">
        <f>AI13+AJ13+AK13+AL13+AM13</f>
        <v>0</v>
      </c>
      <c r="AH13" s="5"/>
      <c r="AI13" s="9"/>
      <c r="AJ13" s="9"/>
      <c r="AK13" s="9"/>
      <c r="AL13" s="9"/>
      <c r="AM13" s="9"/>
      <c r="AN13" s="41">
        <f>AO13+AP13+AQ13</f>
        <v>0</v>
      </c>
      <c r="AO13" s="9"/>
      <c r="AP13" s="9"/>
      <c r="AQ13" s="9"/>
      <c r="AR13" s="88">
        <f>((AL13+AK13+AJ13)-((V13)*-1))*-1</f>
        <v>0</v>
      </c>
      <c r="AS13" s="88">
        <f>((AO13+AP13)-((W13)*-1))*-1</f>
        <v>0</v>
      </c>
      <c r="AT13" s="46" t="s">
        <v>225</v>
      </c>
      <c r="AU13" s="9">
        <v>26460</v>
      </c>
      <c r="AV13" s="93">
        <v>0</v>
      </c>
      <c r="AW13" s="93">
        <f t="shared" si="24"/>
        <v>0</v>
      </c>
      <c r="AX13" s="93">
        <f>AV13+AW13</f>
        <v>0</v>
      </c>
      <c r="AY13" s="95">
        <f t="shared" si="25"/>
        <v>0</v>
      </c>
      <c r="AZ13" s="95">
        <f t="shared" si="26"/>
        <v>0</v>
      </c>
      <c r="BA13" s="96">
        <f>BB13+BI13</f>
        <v>0</v>
      </c>
      <c r="BB13" s="96">
        <f>BD13+BE13+BF13+BG13+BH13</f>
        <v>0</v>
      </c>
      <c r="BC13" s="97"/>
      <c r="BD13" s="88"/>
      <c r="BE13" s="88"/>
      <c r="BF13" s="88"/>
      <c r="BG13" s="88"/>
      <c r="BH13" s="88"/>
      <c r="BI13" s="96">
        <f>BJ13+BK13+BL13</f>
        <v>0</v>
      </c>
      <c r="BJ13" s="88"/>
      <c r="BK13" s="88"/>
      <c r="BL13" s="88"/>
      <c r="BM13" s="88">
        <f t="shared" si="27"/>
        <v>0</v>
      </c>
      <c r="BN13" s="88">
        <f t="shared" si="28"/>
        <v>0</v>
      </c>
      <c r="BO13" s="46" t="s">
        <v>225</v>
      </c>
      <c r="BP13" s="9">
        <v>26460</v>
      </c>
      <c r="BQ13" s="93">
        <v>0</v>
      </c>
      <c r="BR13" s="93">
        <f t="shared" si="30"/>
        <v>0</v>
      </c>
      <c r="BS13" s="93">
        <f>BQ13+BR13</f>
        <v>0</v>
      </c>
      <c r="BT13" s="96">
        <f>BU13+CB13</f>
        <v>0</v>
      </c>
      <c r="BU13" s="96">
        <f>BW13+BX13+BY13+BZ13+CA13</f>
        <v>0</v>
      </c>
      <c r="BV13" s="97"/>
      <c r="BW13" s="88"/>
      <c r="BX13" s="88"/>
      <c r="BY13" s="88"/>
      <c r="BZ13" s="88"/>
      <c r="CA13" s="88"/>
      <c r="CB13" s="96">
        <f>CC13+CD13+CE13</f>
        <v>0</v>
      </c>
      <c r="CC13" s="88"/>
      <c r="CD13" s="88"/>
      <c r="CE13" s="88"/>
      <c r="CF13" s="88">
        <f t="shared" si="31"/>
        <v>0</v>
      </c>
      <c r="CG13" s="88">
        <f t="shared" si="32"/>
        <v>0</v>
      </c>
      <c r="CH13" s="46" t="s">
        <v>225</v>
      </c>
      <c r="CI13" s="9">
        <v>26460</v>
      </c>
      <c r="CJ13" s="99">
        <v>0</v>
      </c>
      <c r="CK13" s="99">
        <f t="shared" si="34"/>
        <v>0</v>
      </c>
      <c r="CL13" s="99">
        <f>CJ13+CK13</f>
        <v>0</v>
      </c>
      <c r="CM13" s="96">
        <f>CN13+CU13</f>
        <v>0</v>
      </c>
      <c r="CN13" s="96">
        <f>CP13+CQ13+CR13+CS13+CT13</f>
        <v>0</v>
      </c>
      <c r="CO13" s="97"/>
      <c r="CP13" s="88"/>
      <c r="CQ13" s="88"/>
      <c r="CR13" s="88"/>
      <c r="CS13" s="88"/>
      <c r="CT13" s="88"/>
      <c r="CU13" s="96">
        <f>CV13+CW13+CX13</f>
        <v>0</v>
      </c>
      <c r="CV13" s="88"/>
      <c r="CW13" s="88"/>
      <c r="CX13" s="88"/>
      <c r="CY13" s="88">
        <f t="shared" si="35"/>
        <v>0</v>
      </c>
      <c r="CZ13" s="88">
        <f t="shared" si="36"/>
        <v>0</v>
      </c>
      <c r="DA13" s="46" t="s">
        <v>225</v>
      </c>
      <c r="DB13" s="9">
        <v>26460</v>
      </c>
      <c r="DC13" s="99">
        <v>0</v>
      </c>
      <c r="DD13" s="99">
        <f t="shared" ref="DD13" si="43">ROUND(((CW13-CD13)/DB13/10),2)*-1</f>
        <v>0</v>
      </c>
      <c r="DE13" s="99">
        <f>DC13+DD13</f>
        <v>0</v>
      </c>
      <c r="DF13" s="96">
        <f>DG13+DN13</f>
        <v>0</v>
      </c>
      <c r="DG13" s="96">
        <f>DI13+DJ13+DK13+DL13+DM13</f>
        <v>0</v>
      </c>
      <c r="DH13" s="97"/>
      <c r="DI13" s="88"/>
      <c r="DJ13" s="88"/>
      <c r="DK13" s="88"/>
      <c r="DL13" s="88"/>
      <c r="DM13" s="88"/>
      <c r="DN13" s="96">
        <f>DO13+DP13+DQ13</f>
        <v>0</v>
      </c>
      <c r="DO13" s="88"/>
      <c r="DP13" s="88"/>
      <c r="DQ13" s="88"/>
      <c r="DR13" s="88">
        <f t="shared" si="39"/>
        <v>0</v>
      </c>
      <c r="DS13" s="88">
        <f t="shared" si="40"/>
        <v>0</v>
      </c>
      <c r="DT13" s="46" t="s">
        <v>225</v>
      </c>
      <c r="DU13" s="9">
        <v>26460</v>
      </c>
      <c r="DV13" s="99">
        <v>0</v>
      </c>
      <c r="DW13" s="99">
        <f t="shared" ref="DW13" si="44">ROUND(((DP13-CW13)/DU13/10),2)*-1</f>
        <v>0</v>
      </c>
      <c r="DX13" s="99">
        <f>DV13+DW13</f>
        <v>0</v>
      </c>
    </row>
    <row r="14" spans="1:128" x14ac:dyDescent="0.25">
      <c r="A14" s="30"/>
      <c r="B14" s="31"/>
      <c r="C14" s="32"/>
      <c r="D14" s="33" t="s">
        <v>148</v>
      </c>
      <c r="E14" s="31"/>
      <c r="F14" s="31"/>
      <c r="G14" s="32"/>
      <c r="H14" s="34">
        <f t="shared" ref="H14:AB14" si="45">SUBTOTAL(9,H11:H13)</f>
        <v>30000</v>
      </c>
      <c r="I14" s="34">
        <f t="shared" si="45"/>
        <v>0</v>
      </c>
      <c r="J14" s="34">
        <f t="shared" si="45"/>
        <v>0</v>
      </c>
      <c r="K14" s="34">
        <f t="shared" si="45"/>
        <v>0</v>
      </c>
      <c r="L14" s="34">
        <f t="shared" si="45"/>
        <v>0</v>
      </c>
      <c r="M14" s="34">
        <f t="shared" si="45"/>
        <v>0</v>
      </c>
      <c r="N14" s="34">
        <f t="shared" si="45"/>
        <v>0</v>
      </c>
      <c r="O14" s="34">
        <f t="shared" si="45"/>
        <v>0</v>
      </c>
      <c r="P14" s="34">
        <f t="shared" si="45"/>
        <v>30000</v>
      </c>
      <c r="Q14" s="34">
        <f t="shared" si="45"/>
        <v>10000</v>
      </c>
      <c r="R14" s="34">
        <f t="shared" si="45"/>
        <v>20000</v>
      </c>
      <c r="S14" s="34">
        <f t="shared" si="45"/>
        <v>0</v>
      </c>
      <c r="T14" s="34">
        <f t="shared" si="45"/>
        <v>0</v>
      </c>
      <c r="U14" s="34">
        <f t="shared" si="45"/>
        <v>-30000</v>
      </c>
      <c r="V14" s="34">
        <f t="shared" si="45"/>
        <v>0</v>
      </c>
      <c r="W14" s="34">
        <f t="shared" si="45"/>
        <v>-19500</v>
      </c>
      <c r="X14" s="34">
        <f t="shared" si="45"/>
        <v>56067</v>
      </c>
      <c r="Y14" s="34">
        <f t="shared" si="45"/>
        <v>53590</v>
      </c>
      <c r="Z14" s="48">
        <f t="shared" si="45"/>
        <v>0</v>
      </c>
      <c r="AA14" s="48">
        <f t="shared" si="45"/>
        <v>-7.0000000000000007E-2</v>
      </c>
      <c r="AB14" s="48">
        <f t="shared" si="45"/>
        <v>-7.0000000000000007E-2</v>
      </c>
      <c r="AC14" s="48">
        <v>0</v>
      </c>
      <c r="AD14" s="48">
        <v>-7.0000000000000007E-2</v>
      </c>
      <c r="AE14" s="48">
        <f t="shared" ref="AE14:AX14" si="46">SUBTOTAL(9,AE11:AE13)</f>
        <v>-7.0000000000000007E-2</v>
      </c>
      <c r="AF14" s="34">
        <f t="shared" si="46"/>
        <v>30000</v>
      </c>
      <c r="AG14" s="34">
        <f t="shared" si="46"/>
        <v>0</v>
      </c>
      <c r="AH14" s="34">
        <f t="shared" si="46"/>
        <v>0</v>
      </c>
      <c r="AI14" s="34">
        <f t="shared" si="46"/>
        <v>0</v>
      </c>
      <c r="AJ14" s="34">
        <f t="shared" si="46"/>
        <v>0</v>
      </c>
      <c r="AK14" s="34">
        <f t="shared" si="46"/>
        <v>0</v>
      </c>
      <c r="AL14" s="34">
        <f t="shared" si="46"/>
        <v>0</v>
      </c>
      <c r="AM14" s="34">
        <f t="shared" si="46"/>
        <v>0</v>
      </c>
      <c r="AN14" s="34">
        <f t="shared" si="46"/>
        <v>30000</v>
      </c>
      <c r="AO14" s="34">
        <f t="shared" si="46"/>
        <v>10000</v>
      </c>
      <c r="AP14" s="34">
        <f t="shared" si="46"/>
        <v>20000</v>
      </c>
      <c r="AQ14" s="34">
        <f t="shared" si="46"/>
        <v>0</v>
      </c>
      <c r="AR14" s="34">
        <f t="shared" si="46"/>
        <v>0</v>
      </c>
      <c r="AS14" s="34">
        <f t="shared" si="46"/>
        <v>-10500</v>
      </c>
      <c r="AT14" s="34">
        <f t="shared" si="46"/>
        <v>56067</v>
      </c>
      <c r="AU14" s="34">
        <f t="shared" si="46"/>
        <v>53590</v>
      </c>
      <c r="AV14" s="48">
        <f t="shared" si="46"/>
        <v>0</v>
      </c>
      <c r="AW14" s="48">
        <f t="shared" si="46"/>
        <v>0</v>
      </c>
      <c r="AX14" s="48">
        <f t="shared" si="46"/>
        <v>0</v>
      </c>
      <c r="AY14"/>
      <c r="AZ14"/>
      <c r="BA14" s="34">
        <f t="shared" ref="BA14:BS14" si="47">SUBTOTAL(9,BA11:BA13)</f>
        <v>30000</v>
      </c>
      <c r="BB14" s="34">
        <f t="shared" si="47"/>
        <v>0</v>
      </c>
      <c r="BC14" s="34">
        <f t="shared" si="47"/>
        <v>0</v>
      </c>
      <c r="BD14" s="34">
        <f t="shared" si="47"/>
        <v>0</v>
      </c>
      <c r="BE14" s="34">
        <f t="shared" si="47"/>
        <v>0</v>
      </c>
      <c r="BF14" s="34">
        <f t="shared" si="47"/>
        <v>0</v>
      </c>
      <c r="BG14" s="34">
        <f t="shared" si="47"/>
        <v>0</v>
      </c>
      <c r="BH14" s="34">
        <f t="shared" si="47"/>
        <v>0</v>
      </c>
      <c r="BI14" s="34">
        <f t="shared" si="47"/>
        <v>30000</v>
      </c>
      <c r="BJ14" s="34">
        <f t="shared" si="47"/>
        <v>10000</v>
      </c>
      <c r="BK14" s="34">
        <f t="shared" si="47"/>
        <v>20000</v>
      </c>
      <c r="BL14" s="34">
        <f t="shared" si="47"/>
        <v>0</v>
      </c>
      <c r="BM14" s="34">
        <f t="shared" si="47"/>
        <v>0</v>
      </c>
      <c r="BN14" s="34">
        <f t="shared" si="47"/>
        <v>0</v>
      </c>
      <c r="BO14" s="34">
        <f t="shared" si="47"/>
        <v>56067</v>
      </c>
      <c r="BP14" s="34">
        <f t="shared" si="47"/>
        <v>53590</v>
      </c>
      <c r="BQ14" s="48">
        <f t="shared" si="47"/>
        <v>0</v>
      </c>
      <c r="BR14" s="48">
        <f t="shared" si="47"/>
        <v>0</v>
      </c>
      <c r="BS14" s="48">
        <f t="shared" si="47"/>
        <v>0</v>
      </c>
      <c r="BT14" s="34">
        <f t="shared" ref="BT14:CL14" si="48">SUBTOTAL(9,BT11:BT13)</f>
        <v>30000</v>
      </c>
      <c r="BU14" s="34">
        <f t="shared" si="48"/>
        <v>0</v>
      </c>
      <c r="BV14" s="34">
        <f t="shared" si="48"/>
        <v>0</v>
      </c>
      <c r="BW14" s="34">
        <f t="shared" si="48"/>
        <v>0</v>
      </c>
      <c r="BX14" s="34">
        <f t="shared" si="48"/>
        <v>0</v>
      </c>
      <c r="BY14" s="34">
        <f t="shared" si="48"/>
        <v>0</v>
      </c>
      <c r="BZ14" s="34">
        <f t="shared" si="48"/>
        <v>0</v>
      </c>
      <c r="CA14" s="34">
        <f t="shared" si="48"/>
        <v>0</v>
      </c>
      <c r="CB14" s="34">
        <f t="shared" si="48"/>
        <v>30000</v>
      </c>
      <c r="CC14" s="34">
        <f t="shared" si="48"/>
        <v>10000</v>
      </c>
      <c r="CD14" s="34">
        <f t="shared" si="48"/>
        <v>20000</v>
      </c>
      <c r="CE14" s="34">
        <f t="shared" si="48"/>
        <v>0</v>
      </c>
      <c r="CF14" s="34">
        <f t="shared" si="48"/>
        <v>0</v>
      </c>
      <c r="CG14" s="34">
        <f t="shared" si="48"/>
        <v>0</v>
      </c>
      <c r="CH14" s="34">
        <f t="shared" si="48"/>
        <v>56067</v>
      </c>
      <c r="CI14" s="34">
        <f t="shared" si="48"/>
        <v>53590</v>
      </c>
      <c r="CJ14" s="63">
        <f t="shared" si="48"/>
        <v>0</v>
      </c>
      <c r="CK14" s="63">
        <f t="shared" si="48"/>
        <v>0</v>
      </c>
      <c r="CL14" s="63">
        <f t="shared" si="48"/>
        <v>0</v>
      </c>
      <c r="CM14" s="34">
        <f t="shared" ref="CM14:DE14" si="49">SUBTOTAL(9,CM11:CM13)</f>
        <v>30000</v>
      </c>
      <c r="CN14" s="34">
        <f t="shared" si="49"/>
        <v>0</v>
      </c>
      <c r="CO14" s="34">
        <f t="shared" si="49"/>
        <v>0</v>
      </c>
      <c r="CP14" s="34">
        <f t="shared" si="49"/>
        <v>0</v>
      </c>
      <c r="CQ14" s="34">
        <f t="shared" si="49"/>
        <v>0</v>
      </c>
      <c r="CR14" s="34">
        <f t="shared" si="49"/>
        <v>0</v>
      </c>
      <c r="CS14" s="34">
        <f t="shared" si="49"/>
        <v>0</v>
      </c>
      <c r="CT14" s="34">
        <f t="shared" si="49"/>
        <v>0</v>
      </c>
      <c r="CU14" s="34">
        <f t="shared" si="49"/>
        <v>30000</v>
      </c>
      <c r="CV14" s="34">
        <f t="shared" si="49"/>
        <v>10000</v>
      </c>
      <c r="CW14" s="34">
        <f t="shared" si="49"/>
        <v>20000</v>
      </c>
      <c r="CX14" s="34">
        <f t="shared" si="49"/>
        <v>0</v>
      </c>
      <c r="CY14" s="34">
        <f t="shared" si="49"/>
        <v>0</v>
      </c>
      <c r="CZ14" s="34">
        <f t="shared" si="49"/>
        <v>0</v>
      </c>
      <c r="DA14" s="34">
        <f t="shared" si="49"/>
        <v>56067</v>
      </c>
      <c r="DB14" s="34">
        <f t="shared" si="49"/>
        <v>53590</v>
      </c>
      <c r="DC14" s="63">
        <f t="shared" si="49"/>
        <v>0</v>
      </c>
      <c r="DD14" s="63">
        <f t="shared" si="49"/>
        <v>0</v>
      </c>
      <c r="DE14" s="63">
        <f t="shared" si="49"/>
        <v>0</v>
      </c>
      <c r="DF14" s="34">
        <f t="shared" ref="DF14:DX14" si="50">SUBTOTAL(9,DF11:DF13)</f>
        <v>30000</v>
      </c>
      <c r="DG14" s="34">
        <f t="shared" si="50"/>
        <v>0</v>
      </c>
      <c r="DH14" s="34">
        <f t="shared" si="50"/>
        <v>0</v>
      </c>
      <c r="DI14" s="34">
        <f t="shared" si="50"/>
        <v>0</v>
      </c>
      <c r="DJ14" s="34">
        <f t="shared" si="50"/>
        <v>0</v>
      </c>
      <c r="DK14" s="34">
        <f t="shared" si="50"/>
        <v>0</v>
      </c>
      <c r="DL14" s="34">
        <f t="shared" si="50"/>
        <v>0</v>
      </c>
      <c r="DM14" s="34">
        <f t="shared" si="50"/>
        <v>0</v>
      </c>
      <c r="DN14" s="34">
        <f t="shared" si="50"/>
        <v>30000</v>
      </c>
      <c r="DO14" s="34">
        <f t="shared" si="50"/>
        <v>10000</v>
      </c>
      <c r="DP14" s="34">
        <f t="shared" si="50"/>
        <v>20000</v>
      </c>
      <c r="DQ14" s="34">
        <f t="shared" si="50"/>
        <v>0</v>
      </c>
      <c r="DR14" s="34">
        <f t="shared" si="50"/>
        <v>0</v>
      </c>
      <c r="DS14" s="34">
        <f t="shared" si="50"/>
        <v>0</v>
      </c>
      <c r="DT14" s="34">
        <f t="shared" si="50"/>
        <v>56067</v>
      </c>
      <c r="DU14" s="34">
        <f t="shared" si="50"/>
        <v>53590</v>
      </c>
      <c r="DV14" s="63">
        <f t="shared" si="50"/>
        <v>0</v>
      </c>
      <c r="DW14" s="63">
        <f t="shared" si="50"/>
        <v>0</v>
      </c>
      <c r="DX14" s="63">
        <f t="shared" si="50"/>
        <v>0</v>
      </c>
    </row>
    <row r="15" spans="1:128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41">
        <f>I15+P15</f>
        <v>222040</v>
      </c>
      <c r="I15" s="41">
        <f>K15+L15+M15+N15+O15</f>
        <v>0</v>
      </c>
      <c r="J15" s="5"/>
      <c r="K15" s="9"/>
      <c r="L15" s="9"/>
      <c r="M15" s="9"/>
      <c r="N15" s="9"/>
      <c r="O15" s="9"/>
      <c r="P15" s="41">
        <f>Q15+R15+S15</f>
        <v>222040</v>
      </c>
      <c r="Q15" s="9"/>
      <c r="R15" s="9">
        <v>222040</v>
      </c>
      <c r="S15" s="9"/>
      <c r="T15" s="71">
        <f>(L15+M15+N15)*-1</f>
        <v>0</v>
      </c>
      <c r="U15" s="71">
        <f>(Q15+R15)*-1</f>
        <v>-222040</v>
      </c>
      <c r="V15" s="9">
        <f>ROUND(T15*0.65,0)</f>
        <v>0</v>
      </c>
      <c r="W15" s="9">
        <f>ROUND(U15*0.65,0)</f>
        <v>-144326</v>
      </c>
      <c r="X15" s="9">
        <v>56067</v>
      </c>
      <c r="Y15" s="9">
        <v>27130</v>
      </c>
      <c r="Z15" s="76">
        <f>IF(T15=0,0,ROUND((T15+L15)/X15/10,2))</f>
        <v>0</v>
      </c>
      <c r="AA15" s="76">
        <f>IF(U15=0,0,ROUND((U15+Q15)/Y15/10,2))</f>
        <v>-0.82</v>
      </c>
      <c r="AB15" s="76">
        <f>Z15+AA15</f>
        <v>-0.82</v>
      </c>
      <c r="AC15" s="47">
        <v>0</v>
      </c>
      <c r="AD15" s="47">
        <v>-0.53</v>
      </c>
      <c r="AE15" s="47">
        <f>AC15+AD15</f>
        <v>-0.53</v>
      </c>
      <c r="AF15" s="41">
        <f>AG15+AN15</f>
        <v>222040</v>
      </c>
      <c r="AG15" s="41">
        <f>AI15+AJ15+AK15+AL15+AM15</f>
        <v>0</v>
      </c>
      <c r="AH15" s="5"/>
      <c r="AI15" s="9"/>
      <c r="AJ15" s="9"/>
      <c r="AK15" s="9"/>
      <c r="AL15" s="9"/>
      <c r="AM15" s="9"/>
      <c r="AN15" s="41">
        <f>AO15+AP15+AQ15</f>
        <v>222040</v>
      </c>
      <c r="AO15" s="9"/>
      <c r="AP15" s="9">
        <v>222040</v>
      </c>
      <c r="AQ15" s="9"/>
      <c r="AR15" s="88">
        <f>((AL15+AK15+AJ15)-((V15)*-1))*-1</f>
        <v>0</v>
      </c>
      <c r="AS15" s="88">
        <f>((AO15+AP15)-((W15)*-1))*-1</f>
        <v>-77714</v>
      </c>
      <c r="AT15" s="9">
        <v>56067</v>
      </c>
      <c r="AU15" s="9">
        <v>27130</v>
      </c>
      <c r="AV15" s="93">
        <f t="shared" ref="AV15" si="51">ROUND((AY15/AT15/10)+(AC15),2)*-1</f>
        <v>0</v>
      </c>
      <c r="AW15" s="93">
        <f t="shared" ref="AW15" si="52">ROUND((AZ15/AU15/10)+AD15,2)*-1</f>
        <v>-0.28999999999999998</v>
      </c>
      <c r="AX15" s="93">
        <f>AV15+AW15</f>
        <v>-0.28999999999999998</v>
      </c>
      <c r="AY15" s="95">
        <f t="shared" ref="AY15:AY16" si="53">AK15+AL15</f>
        <v>0</v>
      </c>
      <c r="AZ15" s="95">
        <f t="shared" ref="AZ15:AZ16" si="54">AP15</f>
        <v>222040</v>
      </c>
      <c r="BA15" s="96">
        <f>BB15+BI15</f>
        <v>222040</v>
      </c>
      <c r="BB15" s="96">
        <f>BD15+BE15+BF15+BG15+BH15</f>
        <v>0</v>
      </c>
      <c r="BC15" s="97"/>
      <c r="BD15" s="88"/>
      <c r="BE15" s="88"/>
      <c r="BF15" s="88"/>
      <c r="BG15" s="88"/>
      <c r="BH15" s="88"/>
      <c r="BI15" s="96">
        <f>BJ15+BK15+BL15</f>
        <v>222040</v>
      </c>
      <c r="BJ15" s="88"/>
      <c r="BK15" s="88">
        <v>222040</v>
      </c>
      <c r="BL15" s="88"/>
      <c r="BM15" s="88">
        <f t="shared" ref="BM15:BM16" si="55">(BE15+BF15+BG15)-(AJ15+AK15+AL15)</f>
        <v>0</v>
      </c>
      <c r="BN15" s="88">
        <f t="shared" ref="BN15:BN16" si="56">(BJ15+BK15)-(AO15+AP15)</f>
        <v>0</v>
      </c>
      <c r="BO15" s="9">
        <v>56067</v>
      </c>
      <c r="BP15" s="9">
        <v>27130</v>
      </c>
      <c r="BQ15" s="93">
        <f t="shared" ref="BQ15" si="57">ROUND(((BF15+BG15)-(AK15+AL15))/BO15/10,2)*-1</f>
        <v>0</v>
      </c>
      <c r="BR15" s="93">
        <f t="shared" ref="BR15" si="58">ROUND(((BK15-AP15)/BP15/10),2)*-1</f>
        <v>0</v>
      </c>
      <c r="BS15" s="93">
        <f>BQ15+BR15</f>
        <v>0</v>
      </c>
      <c r="BT15" s="96">
        <f>BU15+CB15</f>
        <v>208586</v>
      </c>
      <c r="BU15" s="96">
        <f>BW15+BX15+BY15+BZ15+CA15</f>
        <v>0</v>
      </c>
      <c r="BV15" s="84"/>
      <c r="BW15" s="85"/>
      <c r="BX15" s="85"/>
      <c r="BY15" s="85"/>
      <c r="BZ15" s="85"/>
      <c r="CA15" s="85"/>
      <c r="CB15" s="83">
        <v>208586</v>
      </c>
      <c r="CC15" s="85">
        <v>0</v>
      </c>
      <c r="CD15" s="85">
        <v>208586</v>
      </c>
      <c r="CE15" s="85"/>
      <c r="CF15" s="88">
        <f t="shared" ref="CF15:CF16" si="59">(BX15+BY15+BZ15)-(BE15+BF15+BG15)</f>
        <v>0</v>
      </c>
      <c r="CG15" s="88">
        <f t="shared" ref="CG15:CG16" si="60">(CC15+CD15)-(BJ15+BK15)</f>
        <v>-13454</v>
      </c>
      <c r="CH15" s="9">
        <v>56067</v>
      </c>
      <c r="CI15" s="9">
        <v>27130</v>
      </c>
      <c r="CJ15" s="99">
        <f t="shared" ref="CJ15" si="61">ROUND(((BY15+BZ15)-(BF15+BG15))/CH15/10,2)*-1</f>
        <v>0</v>
      </c>
      <c r="CK15" s="99">
        <f t="shared" ref="CK15" si="62">ROUND(((CD15-BK15)/CI15/10),2)*-1</f>
        <v>0.05</v>
      </c>
      <c r="CL15" s="99">
        <f>CJ15+CK15</f>
        <v>0.05</v>
      </c>
      <c r="CM15" s="96">
        <f>CN15+CU15</f>
        <v>208586</v>
      </c>
      <c r="CN15" s="96">
        <f>CP15+CQ15+CR15+CS15+CT15</f>
        <v>0</v>
      </c>
      <c r="CO15" s="97"/>
      <c r="CP15" s="88"/>
      <c r="CQ15" s="88"/>
      <c r="CR15" s="88"/>
      <c r="CS15" s="88"/>
      <c r="CT15" s="88"/>
      <c r="CU15" s="96">
        <v>208586</v>
      </c>
      <c r="CV15" s="88">
        <v>0</v>
      </c>
      <c r="CW15" s="88">
        <v>208586</v>
      </c>
      <c r="CX15" s="88"/>
      <c r="CY15" s="88">
        <f t="shared" ref="CY15:CY16" si="63">(CQ15+CR15+CS15)-(BX15+BY15+BZ15)</f>
        <v>0</v>
      </c>
      <c r="CZ15" s="88">
        <f t="shared" ref="CZ15:CZ16" si="64">(CV15+CW15)-(CC15+CD15)</f>
        <v>0</v>
      </c>
      <c r="DA15" s="9">
        <v>56067</v>
      </c>
      <c r="DB15" s="9">
        <v>27130</v>
      </c>
      <c r="DC15" s="99">
        <f t="shared" ref="DC15" si="65">ROUND(((CR15+CS15)-(BY15+BZ15))/DA15/10,2)*-1</f>
        <v>0</v>
      </c>
      <c r="DD15" s="99">
        <f t="shared" ref="DD15" si="66">ROUND(((CW15-CD15)/DB15/10),2)*-1</f>
        <v>0</v>
      </c>
      <c r="DE15" s="99">
        <f>DC15+DD15</f>
        <v>0</v>
      </c>
      <c r="DF15" s="96">
        <f>DG15+DN15</f>
        <v>208586</v>
      </c>
      <c r="DG15" s="96">
        <f>DI15+DJ15+DK15+DL15+DM15</f>
        <v>0</v>
      </c>
      <c r="DH15" s="97"/>
      <c r="DI15" s="88"/>
      <c r="DJ15" s="88"/>
      <c r="DK15" s="88"/>
      <c r="DL15" s="88"/>
      <c r="DM15" s="88"/>
      <c r="DN15" s="96">
        <v>208586</v>
      </c>
      <c r="DO15" s="88">
        <v>0</v>
      </c>
      <c r="DP15" s="88">
        <v>208586</v>
      </c>
      <c r="DQ15" s="88"/>
      <c r="DR15" s="88">
        <f t="shared" ref="DR15:DR16" si="67">(DJ15+DK15+DL15)-(CQ15+CR15+CS15)</f>
        <v>0</v>
      </c>
      <c r="DS15" s="88">
        <f t="shared" ref="DS15:DS16" si="68">(DO15+DP15)-(CV15+CW15)</f>
        <v>0</v>
      </c>
      <c r="DT15" s="9">
        <v>56067</v>
      </c>
      <c r="DU15" s="9">
        <v>27130</v>
      </c>
      <c r="DV15" s="99">
        <f t="shared" ref="DV15" si="69">ROUND(((DK15+DL15)-(CR15+CS15))/DT15/10,2)*-1</f>
        <v>0</v>
      </c>
      <c r="DW15" s="99">
        <f t="shared" ref="DW15" si="70">ROUND(((DP15-CW15)/DU15/10),2)*-1</f>
        <v>0</v>
      </c>
      <c r="DX15" s="99">
        <f>DV15+DW15</f>
        <v>0</v>
      </c>
    </row>
    <row r="16" spans="1:128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41">
        <f>I16+P16</f>
        <v>0</v>
      </c>
      <c r="I16" s="41">
        <f>K16+L16+M16+N16+O16</f>
        <v>0</v>
      </c>
      <c r="J16" s="5"/>
      <c r="K16" s="9"/>
      <c r="L16" s="9"/>
      <c r="M16" s="9"/>
      <c r="N16" s="9"/>
      <c r="O16" s="9"/>
      <c r="P16" s="41">
        <f>Q16+R16+S16</f>
        <v>0</v>
      </c>
      <c r="Q16" s="9"/>
      <c r="R16" s="9"/>
      <c r="S16" s="9"/>
      <c r="T16" s="71">
        <f>(L16+M16+N16)*-1</f>
        <v>0</v>
      </c>
      <c r="U16" s="71">
        <f>(Q16+R16)*-1</f>
        <v>0</v>
      </c>
      <c r="V16" s="9">
        <f>ROUND(T16*0.65,0)</f>
        <v>0</v>
      </c>
      <c r="W16" s="9">
        <f>ROUND(U16*0.65,0)</f>
        <v>0</v>
      </c>
      <c r="X16" s="46" t="s">
        <v>225</v>
      </c>
      <c r="Y16" s="46" t="s">
        <v>225</v>
      </c>
      <c r="Z16" s="76">
        <f>IF(T16=0,0,ROUND((T16+L16)/X16/10,2))</f>
        <v>0</v>
      </c>
      <c r="AA16" s="76">
        <f>IF(U16=0,0,ROUND((U16+Q16)/Y16/10,2))</f>
        <v>0</v>
      </c>
      <c r="AB16" s="76">
        <f>Z16+AA16</f>
        <v>0</v>
      </c>
      <c r="AC16" s="47">
        <v>0</v>
      </c>
      <c r="AD16" s="47">
        <v>0</v>
      </c>
      <c r="AE16" s="47">
        <f>AC16+AD16</f>
        <v>0</v>
      </c>
      <c r="AF16" s="41">
        <f>AG16+AN16</f>
        <v>0</v>
      </c>
      <c r="AG16" s="41">
        <f>AI16+AJ16+AK16+AL16+AM16</f>
        <v>0</v>
      </c>
      <c r="AH16" s="5"/>
      <c r="AI16" s="9"/>
      <c r="AJ16" s="9"/>
      <c r="AK16" s="9"/>
      <c r="AL16" s="9"/>
      <c r="AM16" s="9"/>
      <c r="AN16" s="41">
        <f>AO16+AP16+AQ16</f>
        <v>0</v>
      </c>
      <c r="AO16" s="9"/>
      <c r="AP16" s="9"/>
      <c r="AQ16" s="9"/>
      <c r="AR16" s="88">
        <f>((AL16+AK16+AJ16)-((V16)*-1))*-1</f>
        <v>0</v>
      </c>
      <c r="AS16" s="88">
        <f>((AO16+AP16)-((W16)*-1))*-1</f>
        <v>0</v>
      </c>
      <c r="AT16" s="46" t="s">
        <v>225</v>
      </c>
      <c r="AU16" s="46" t="s">
        <v>225</v>
      </c>
      <c r="AV16" s="93">
        <v>0</v>
      </c>
      <c r="AW16" s="93">
        <v>0</v>
      </c>
      <c r="AX16" s="93">
        <f>AV16+AW16</f>
        <v>0</v>
      </c>
      <c r="AY16" s="95">
        <f t="shared" si="53"/>
        <v>0</v>
      </c>
      <c r="AZ16" s="95">
        <f t="shared" si="54"/>
        <v>0</v>
      </c>
      <c r="BA16" s="96">
        <f>BB16+BI16</f>
        <v>0</v>
      </c>
      <c r="BB16" s="96">
        <f>BD16+BE16+BF16+BG16+BH16</f>
        <v>0</v>
      </c>
      <c r="BC16" s="97"/>
      <c r="BD16" s="88"/>
      <c r="BE16" s="88"/>
      <c r="BF16" s="88"/>
      <c r="BG16" s="88"/>
      <c r="BH16" s="88"/>
      <c r="BI16" s="96">
        <f>BJ16+BK16+BL16</f>
        <v>0</v>
      </c>
      <c r="BJ16" s="88"/>
      <c r="BK16" s="88"/>
      <c r="BL16" s="88"/>
      <c r="BM16" s="88">
        <f t="shared" si="55"/>
        <v>0</v>
      </c>
      <c r="BN16" s="88">
        <f t="shared" si="56"/>
        <v>0</v>
      </c>
      <c r="BO16" s="46" t="s">
        <v>225</v>
      </c>
      <c r="BP16" s="46" t="s">
        <v>225</v>
      </c>
      <c r="BQ16" s="93">
        <v>0</v>
      </c>
      <c r="BR16" s="93">
        <v>0</v>
      </c>
      <c r="BS16" s="93">
        <f>BQ16+BR16</f>
        <v>0</v>
      </c>
      <c r="BT16" s="96">
        <f>BU16+CB16</f>
        <v>0</v>
      </c>
      <c r="BU16" s="96">
        <f>BW16+BX16+BY16+BZ16+CA16</f>
        <v>0</v>
      </c>
      <c r="BV16" s="84"/>
      <c r="BW16" s="85"/>
      <c r="BX16" s="85"/>
      <c r="BY16" s="85"/>
      <c r="BZ16" s="85"/>
      <c r="CA16" s="85"/>
      <c r="CB16" s="83">
        <v>0</v>
      </c>
      <c r="CC16" s="85">
        <v>0</v>
      </c>
      <c r="CD16" s="85"/>
      <c r="CE16" s="85"/>
      <c r="CF16" s="88">
        <f t="shared" si="59"/>
        <v>0</v>
      </c>
      <c r="CG16" s="88">
        <f t="shared" si="60"/>
        <v>0</v>
      </c>
      <c r="CH16" s="46" t="s">
        <v>225</v>
      </c>
      <c r="CI16" s="46" t="s">
        <v>225</v>
      </c>
      <c r="CJ16" s="99">
        <v>0</v>
      </c>
      <c r="CK16" s="99">
        <v>0</v>
      </c>
      <c r="CL16" s="99">
        <f>CJ16+CK16</f>
        <v>0</v>
      </c>
      <c r="CM16" s="96">
        <f>CN16+CU16</f>
        <v>0</v>
      </c>
      <c r="CN16" s="96">
        <f>CP16+CQ16+CR16+CS16+CT16</f>
        <v>0</v>
      </c>
      <c r="CO16" s="97"/>
      <c r="CP16" s="88"/>
      <c r="CQ16" s="88"/>
      <c r="CR16" s="88"/>
      <c r="CS16" s="88"/>
      <c r="CT16" s="88"/>
      <c r="CU16" s="96">
        <v>0</v>
      </c>
      <c r="CV16" s="88">
        <v>0</v>
      </c>
      <c r="CW16" s="88"/>
      <c r="CX16" s="88"/>
      <c r="CY16" s="88">
        <f t="shared" si="63"/>
        <v>0</v>
      </c>
      <c r="CZ16" s="88">
        <f t="shared" si="64"/>
        <v>0</v>
      </c>
      <c r="DA16" s="46" t="s">
        <v>225</v>
      </c>
      <c r="DB16" s="46" t="s">
        <v>225</v>
      </c>
      <c r="DC16" s="99">
        <v>0</v>
      </c>
      <c r="DD16" s="99">
        <v>0</v>
      </c>
      <c r="DE16" s="99">
        <f>DC16+DD16</f>
        <v>0</v>
      </c>
      <c r="DF16" s="96">
        <f>DG16+DN16</f>
        <v>0</v>
      </c>
      <c r="DG16" s="96">
        <f>DI16+DJ16+DK16+DL16+DM16</f>
        <v>0</v>
      </c>
      <c r="DH16" s="97"/>
      <c r="DI16" s="88"/>
      <c r="DJ16" s="88"/>
      <c r="DK16" s="88"/>
      <c r="DL16" s="88"/>
      <c r="DM16" s="88"/>
      <c r="DN16" s="96">
        <v>0</v>
      </c>
      <c r="DO16" s="88">
        <v>0</v>
      </c>
      <c r="DP16" s="88"/>
      <c r="DQ16" s="88"/>
      <c r="DR16" s="88">
        <f t="shared" si="67"/>
        <v>0</v>
      </c>
      <c r="DS16" s="88">
        <f t="shared" si="68"/>
        <v>0</v>
      </c>
      <c r="DT16" s="46" t="s">
        <v>225</v>
      </c>
      <c r="DU16" s="46" t="s">
        <v>225</v>
      </c>
      <c r="DV16" s="99">
        <v>0</v>
      </c>
      <c r="DW16" s="99">
        <v>0</v>
      </c>
      <c r="DX16" s="99">
        <f>DV16+DW16</f>
        <v>0</v>
      </c>
    </row>
    <row r="17" spans="1:128" x14ac:dyDescent="0.25">
      <c r="A17" s="30"/>
      <c r="B17" s="31"/>
      <c r="C17" s="32"/>
      <c r="D17" s="33" t="s">
        <v>149</v>
      </c>
      <c r="E17" s="35"/>
      <c r="F17" s="35"/>
      <c r="G17" s="35"/>
      <c r="H17" s="34">
        <f t="shared" ref="H17:AB17" si="71">SUBTOTAL(9,H15:H16)</f>
        <v>222040</v>
      </c>
      <c r="I17" s="34">
        <f t="shared" si="71"/>
        <v>0</v>
      </c>
      <c r="J17" s="34">
        <f t="shared" si="71"/>
        <v>0</v>
      </c>
      <c r="K17" s="34">
        <f t="shared" si="71"/>
        <v>0</v>
      </c>
      <c r="L17" s="34">
        <f t="shared" si="71"/>
        <v>0</v>
      </c>
      <c r="M17" s="34">
        <f t="shared" si="71"/>
        <v>0</v>
      </c>
      <c r="N17" s="34">
        <f t="shared" si="71"/>
        <v>0</v>
      </c>
      <c r="O17" s="34">
        <f t="shared" si="71"/>
        <v>0</v>
      </c>
      <c r="P17" s="34">
        <f t="shared" si="71"/>
        <v>222040</v>
      </c>
      <c r="Q17" s="34">
        <f t="shared" si="71"/>
        <v>0</v>
      </c>
      <c r="R17" s="34">
        <f t="shared" si="71"/>
        <v>222040</v>
      </c>
      <c r="S17" s="34">
        <f t="shared" si="71"/>
        <v>0</v>
      </c>
      <c r="T17" s="34">
        <f t="shared" si="71"/>
        <v>0</v>
      </c>
      <c r="U17" s="34">
        <f t="shared" si="71"/>
        <v>-222040</v>
      </c>
      <c r="V17" s="34">
        <f t="shared" si="71"/>
        <v>0</v>
      </c>
      <c r="W17" s="34">
        <f t="shared" si="71"/>
        <v>-144326</v>
      </c>
      <c r="X17" s="34">
        <f t="shared" si="71"/>
        <v>56067</v>
      </c>
      <c r="Y17" s="34">
        <f t="shared" si="71"/>
        <v>27130</v>
      </c>
      <c r="Z17" s="48">
        <f t="shared" si="71"/>
        <v>0</v>
      </c>
      <c r="AA17" s="48">
        <f t="shared" si="71"/>
        <v>-0.82</v>
      </c>
      <c r="AB17" s="48">
        <f t="shared" si="71"/>
        <v>-0.82</v>
      </c>
      <c r="AC17" s="48">
        <v>0</v>
      </c>
      <c r="AD17" s="48">
        <v>-0.53</v>
      </c>
      <c r="AE17" s="48">
        <f t="shared" ref="AE17:AX17" si="72">SUBTOTAL(9,AE15:AE16)</f>
        <v>-0.53</v>
      </c>
      <c r="AF17" s="34">
        <f t="shared" si="72"/>
        <v>222040</v>
      </c>
      <c r="AG17" s="34">
        <f t="shared" si="72"/>
        <v>0</v>
      </c>
      <c r="AH17" s="34">
        <f t="shared" si="72"/>
        <v>0</v>
      </c>
      <c r="AI17" s="34">
        <f t="shared" si="72"/>
        <v>0</v>
      </c>
      <c r="AJ17" s="34">
        <f t="shared" si="72"/>
        <v>0</v>
      </c>
      <c r="AK17" s="34">
        <f t="shared" si="72"/>
        <v>0</v>
      </c>
      <c r="AL17" s="34">
        <f t="shared" si="72"/>
        <v>0</v>
      </c>
      <c r="AM17" s="34">
        <f t="shared" si="72"/>
        <v>0</v>
      </c>
      <c r="AN17" s="34">
        <f t="shared" si="72"/>
        <v>222040</v>
      </c>
      <c r="AO17" s="34">
        <f t="shared" si="72"/>
        <v>0</v>
      </c>
      <c r="AP17" s="34">
        <f t="shared" si="72"/>
        <v>222040</v>
      </c>
      <c r="AQ17" s="34">
        <f t="shared" si="72"/>
        <v>0</v>
      </c>
      <c r="AR17" s="34">
        <f t="shared" si="72"/>
        <v>0</v>
      </c>
      <c r="AS17" s="34">
        <f t="shared" si="72"/>
        <v>-77714</v>
      </c>
      <c r="AT17" s="34">
        <f t="shared" si="72"/>
        <v>56067</v>
      </c>
      <c r="AU17" s="34">
        <f t="shared" si="72"/>
        <v>27130</v>
      </c>
      <c r="AV17" s="48">
        <f t="shared" si="72"/>
        <v>0</v>
      </c>
      <c r="AW17" s="48">
        <f t="shared" si="72"/>
        <v>-0.28999999999999998</v>
      </c>
      <c r="AX17" s="48">
        <f t="shared" si="72"/>
        <v>-0.28999999999999998</v>
      </c>
      <c r="AY17"/>
      <c r="AZ17"/>
      <c r="BA17" s="34">
        <f t="shared" ref="BA17:BS17" si="73">SUBTOTAL(9,BA15:BA16)</f>
        <v>222040</v>
      </c>
      <c r="BB17" s="34">
        <f t="shared" si="73"/>
        <v>0</v>
      </c>
      <c r="BC17" s="34">
        <f t="shared" si="73"/>
        <v>0</v>
      </c>
      <c r="BD17" s="34">
        <f t="shared" si="73"/>
        <v>0</v>
      </c>
      <c r="BE17" s="34">
        <f t="shared" si="73"/>
        <v>0</v>
      </c>
      <c r="BF17" s="34">
        <f t="shared" si="73"/>
        <v>0</v>
      </c>
      <c r="BG17" s="34">
        <f t="shared" si="73"/>
        <v>0</v>
      </c>
      <c r="BH17" s="34">
        <f t="shared" si="73"/>
        <v>0</v>
      </c>
      <c r="BI17" s="34">
        <f t="shared" si="73"/>
        <v>222040</v>
      </c>
      <c r="BJ17" s="34">
        <f t="shared" si="73"/>
        <v>0</v>
      </c>
      <c r="BK17" s="34">
        <f t="shared" si="73"/>
        <v>222040</v>
      </c>
      <c r="BL17" s="34">
        <f t="shared" si="73"/>
        <v>0</v>
      </c>
      <c r="BM17" s="34">
        <f t="shared" si="73"/>
        <v>0</v>
      </c>
      <c r="BN17" s="34">
        <f t="shared" si="73"/>
        <v>0</v>
      </c>
      <c r="BO17" s="34">
        <f t="shared" si="73"/>
        <v>56067</v>
      </c>
      <c r="BP17" s="34">
        <f t="shared" si="73"/>
        <v>27130</v>
      </c>
      <c r="BQ17" s="48">
        <f t="shared" si="73"/>
        <v>0</v>
      </c>
      <c r="BR17" s="48">
        <f t="shared" si="73"/>
        <v>0</v>
      </c>
      <c r="BS17" s="48">
        <f t="shared" si="73"/>
        <v>0</v>
      </c>
      <c r="BT17" s="34">
        <f t="shared" ref="BT17:CL17" si="74">SUBTOTAL(9,BT15:BT16)</f>
        <v>208586</v>
      </c>
      <c r="BU17" s="34">
        <f t="shared" si="74"/>
        <v>0</v>
      </c>
      <c r="BV17" s="34">
        <f t="shared" si="74"/>
        <v>0</v>
      </c>
      <c r="BW17" s="34">
        <f t="shared" si="74"/>
        <v>0</v>
      </c>
      <c r="BX17" s="34">
        <f t="shared" si="74"/>
        <v>0</v>
      </c>
      <c r="BY17" s="34">
        <f t="shared" si="74"/>
        <v>0</v>
      </c>
      <c r="BZ17" s="34">
        <f t="shared" si="74"/>
        <v>0</v>
      </c>
      <c r="CA17" s="34">
        <f t="shared" si="74"/>
        <v>0</v>
      </c>
      <c r="CB17" s="34">
        <f t="shared" si="74"/>
        <v>208586</v>
      </c>
      <c r="CC17" s="34">
        <f t="shared" si="74"/>
        <v>0</v>
      </c>
      <c r="CD17" s="34">
        <f t="shared" si="74"/>
        <v>208586</v>
      </c>
      <c r="CE17" s="34">
        <f t="shared" si="74"/>
        <v>0</v>
      </c>
      <c r="CF17" s="34">
        <f t="shared" si="74"/>
        <v>0</v>
      </c>
      <c r="CG17" s="34">
        <f t="shared" si="74"/>
        <v>-13454</v>
      </c>
      <c r="CH17" s="34">
        <f t="shared" si="74"/>
        <v>56067</v>
      </c>
      <c r="CI17" s="34">
        <f t="shared" si="74"/>
        <v>27130</v>
      </c>
      <c r="CJ17" s="63">
        <f t="shared" si="74"/>
        <v>0</v>
      </c>
      <c r="CK17" s="63">
        <f t="shared" si="74"/>
        <v>0.05</v>
      </c>
      <c r="CL17" s="63">
        <f t="shared" si="74"/>
        <v>0.05</v>
      </c>
      <c r="CM17" s="34">
        <f t="shared" ref="CM17:DE17" si="75">SUBTOTAL(9,CM15:CM16)</f>
        <v>208586</v>
      </c>
      <c r="CN17" s="34">
        <f t="shared" si="75"/>
        <v>0</v>
      </c>
      <c r="CO17" s="34">
        <f t="shared" si="75"/>
        <v>0</v>
      </c>
      <c r="CP17" s="34">
        <f t="shared" si="75"/>
        <v>0</v>
      </c>
      <c r="CQ17" s="34">
        <f t="shared" si="75"/>
        <v>0</v>
      </c>
      <c r="CR17" s="34">
        <f t="shared" si="75"/>
        <v>0</v>
      </c>
      <c r="CS17" s="34">
        <f t="shared" si="75"/>
        <v>0</v>
      </c>
      <c r="CT17" s="34">
        <f t="shared" si="75"/>
        <v>0</v>
      </c>
      <c r="CU17" s="34">
        <f t="shared" si="75"/>
        <v>208586</v>
      </c>
      <c r="CV17" s="34">
        <f t="shared" si="75"/>
        <v>0</v>
      </c>
      <c r="CW17" s="34">
        <f t="shared" si="75"/>
        <v>208586</v>
      </c>
      <c r="CX17" s="34">
        <f t="shared" si="75"/>
        <v>0</v>
      </c>
      <c r="CY17" s="34">
        <f t="shared" si="75"/>
        <v>0</v>
      </c>
      <c r="CZ17" s="34">
        <f t="shared" si="75"/>
        <v>0</v>
      </c>
      <c r="DA17" s="34">
        <f t="shared" si="75"/>
        <v>56067</v>
      </c>
      <c r="DB17" s="34">
        <f t="shared" si="75"/>
        <v>27130</v>
      </c>
      <c r="DC17" s="63">
        <f t="shared" si="75"/>
        <v>0</v>
      </c>
      <c r="DD17" s="63">
        <f t="shared" si="75"/>
        <v>0</v>
      </c>
      <c r="DE17" s="63">
        <f t="shared" si="75"/>
        <v>0</v>
      </c>
      <c r="DF17" s="34">
        <f t="shared" ref="DF17:DX17" si="76">SUBTOTAL(9,DF15:DF16)</f>
        <v>208586</v>
      </c>
      <c r="DG17" s="34">
        <f t="shared" si="76"/>
        <v>0</v>
      </c>
      <c r="DH17" s="34">
        <f t="shared" si="76"/>
        <v>0</v>
      </c>
      <c r="DI17" s="34">
        <f t="shared" si="76"/>
        <v>0</v>
      </c>
      <c r="DJ17" s="34">
        <f t="shared" si="76"/>
        <v>0</v>
      </c>
      <c r="DK17" s="34">
        <f t="shared" si="76"/>
        <v>0</v>
      </c>
      <c r="DL17" s="34">
        <f t="shared" si="76"/>
        <v>0</v>
      </c>
      <c r="DM17" s="34">
        <f t="shared" si="76"/>
        <v>0</v>
      </c>
      <c r="DN17" s="34">
        <f t="shared" si="76"/>
        <v>208586</v>
      </c>
      <c r="DO17" s="34">
        <f t="shared" si="76"/>
        <v>0</v>
      </c>
      <c r="DP17" s="34">
        <f t="shared" si="76"/>
        <v>208586</v>
      </c>
      <c r="DQ17" s="34">
        <f t="shared" si="76"/>
        <v>0</v>
      </c>
      <c r="DR17" s="34">
        <f t="shared" si="76"/>
        <v>0</v>
      </c>
      <c r="DS17" s="34">
        <f t="shared" si="76"/>
        <v>0</v>
      </c>
      <c r="DT17" s="34">
        <f t="shared" si="76"/>
        <v>56067</v>
      </c>
      <c r="DU17" s="34">
        <f t="shared" si="76"/>
        <v>27130</v>
      </c>
      <c r="DV17" s="63">
        <f t="shared" si="76"/>
        <v>0</v>
      </c>
      <c r="DW17" s="63">
        <f t="shared" si="76"/>
        <v>0</v>
      </c>
      <c r="DX17" s="63">
        <f t="shared" si="76"/>
        <v>0</v>
      </c>
    </row>
    <row r="18" spans="1:128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41">
        <f>I18+P18</f>
        <v>15000</v>
      </c>
      <c r="I18" s="41">
        <f>K18+L18+M18+N18+O18</f>
        <v>0</v>
      </c>
      <c r="J18" s="5"/>
      <c r="K18" s="9"/>
      <c r="L18" s="9"/>
      <c r="M18" s="9"/>
      <c r="N18" s="9"/>
      <c r="O18" s="9"/>
      <c r="P18" s="41">
        <f>Q18+R18+S18</f>
        <v>15000</v>
      </c>
      <c r="Q18" s="9"/>
      <c r="R18" s="9">
        <v>15000</v>
      </c>
      <c r="S18" s="9"/>
      <c r="T18" s="71">
        <f>(L18+M18+N18)*-1</f>
        <v>0</v>
      </c>
      <c r="U18" s="71">
        <f>(Q18+R18)*-1</f>
        <v>-15000</v>
      </c>
      <c r="V18" s="9">
        <f>ROUND(T18*0.65,0)</f>
        <v>0</v>
      </c>
      <c r="W18" s="9">
        <f>ROUND(U18*0.65,0)</f>
        <v>-9750</v>
      </c>
      <c r="X18" s="9">
        <v>56067</v>
      </c>
      <c r="Y18" s="9">
        <v>27130</v>
      </c>
      <c r="Z18" s="76">
        <f>IF(T18=0,0,ROUND((T18+L18)/X18/10,2))</f>
        <v>0</v>
      </c>
      <c r="AA18" s="76">
        <f>IF(U18=0,0,ROUND((U18+Q18)/Y18/10,2))</f>
        <v>-0.06</v>
      </c>
      <c r="AB18" s="76">
        <f>Z18+AA18</f>
        <v>-0.06</v>
      </c>
      <c r="AC18" s="47">
        <v>0</v>
      </c>
      <c r="AD18" s="47">
        <v>-0.04</v>
      </c>
      <c r="AE18" s="47">
        <f>AC18+AD18</f>
        <v>-0.04</v>
      </c>
      <c r="AF18" s="83">
        <f>AG18+AN18</f>
        <v>14800</v>
      </c>
      <c r="AG18" s="83">
        <f>AI18+AJ18+AK18+AL18+AM18</f>
        <v>0</v>
      </c>
      <c r="AH18" s="84"/>
      <c r="AI18" s="85"/>
      <c r="AJ18" s="85"/>
      <c r="AK18" s="85"/>
      <c r="AL18" s="85"/>
      <c r="AM18" s="85"/>
      <c r="AN18" s="83">
        <f>AO18+AP18+AQ18</f>
        <v>14800</v>
      </c>
      <c r="AO18" s="85"/>
      <c r="AP18" s="85">
        <v>14800</v>
      </c>
      <c r="AQ18" s="85"/>
      <c r="AR18" s="88">
        <f>((AL18+AK18+AJ18)-((V18)*-1))*-1</f>
        <v>0</v>
      </c>
      <c r="AS18" s="88">
        <f>((AO18+AP18)-((W18)*-1))*-1</f>
        <v>-5050</v>
      </c>
      <c r="AT18" s="9">
        <v>56067</v>
      </c>
      <c r="AU18" s="9">
        <v>27130</v>
      </c>
      <c r="AV18" s="93">
        <f t="shared" ref="AV18" si="77">ROUND((AY18/AT18/10)+(AC18),2)*-1</f>
        <v>0</v>
      </c>
      <c r="AW18" s="93">
        <f t="shared" ref="AW18" si="78">ROUND((AZ18/AU18/10)+AD18,2)*-1</f>
        <v>-0.01</v>
      </c>
      <c r="AX18" s="93">
        <f>AV18+AW18</f>
        <v>-0.01</v>
      </c>
      <c r="AY18" s="95">
        <f t="shared" ref="AY18:AY19" si="79">AK18+AL18</f>
        <v>0</v>
      </c>
      <c r="AZ18" s="95">
        <f t="shared" ref="AZ18:AZ19" si="80">AP18</f>
        <v>14800</v>
      </c>
      <c r="BA18" s="96">
        <f>BB18+BI18</f>
        <v>14800</v>
      </c>
      <c r="BB18" s="96">
        <f>BD18+BE18+BF18+BG18+BH18</f>
        <v>0</v>
      </c>
      <c r="BC18" s="97"/>
      <c r="BD18" s="88"/>
      <c r="BE18" s="88"/>
      <c r="BF18" s="88"/>
      <c r="BG18" s="88"/>
      <c r="BH18" s="88"/>
      <c r="BI18" s="96">
        <f>BJ18+BK18+BL18</f>
        <v>14800</v>
      </c>
      <c r="BJ18" s="88"/>
      <c r="BK18" s="88">
        <v>14800</v>
      </c>
      <c r="BL18" s="88"/>
      <c r="BM18" s="88">
        <f t="shared" ref="BM18:BM19" si="81">(BE18+BF18+BG18)-(AJ18+AK18+AL18)</f>
        <v>0</v>
      </c>
      <c r="BN18" s="88">
        <f t="shared" ref="BN18:BN19" si="82">(BJ18+BK18)-(AO18+AP18)</f>
        <v>0</v>
      </c>
      <c r="BO18" s="9">
        <v>56067</v>
      </c>
      <c r="BP18" s="9">
        <v>27130</v>
      </c>
      <c r="BQ18" s="93">
        <f t="shared" ref="BQ18" si="83">ROUND(((BF18+BG18)-(AK18+AL18))/BO18/10,2)*-1</f>
        <v>0</v>
      </c>
      <c r="BR18" s="93">
        <f t="shared" ref="BR18" si="84">ROUND(((BK18-AP18)/BP18/10),2)*-1</f>
        <v>0</v>
      </c>
      <c r="BS18" s="93">
        <f>BQ18+BR18</f>
        <v>0</v>
      </c>
      <c r="BT18" s="96">
        <f>BU18+CB18</f>
        <v>14800</v>
      </c>
      <c r="BU18" s="96">
        <f>BW18+BX18+BY18+BZ18+CA18</f>
        <v>0</v>
      </c>
      <c r="BV18" s="97"/>
      <c r="BW18" s="88"/>
      <c r="BX18" s="88"/>
      <c r="BY18" s="88"/>
      <c r="BZ18" s="88"/>
      <c r="CA18" s="88"/>
      <c r="CB18" s="96">
        <f>CC18+CD18+CE18</f>
        <v>14800</v>
      </c>
      <c r="CC18" s="88"/>
      <c r="CD18" s="88">
        <v>14800</v>
      </c>
      <c r="CE18" s="88"/>
      <c r="CF18" s="88">
        <f t="shared" ref="CF18:CF19" si="85">(BX18+BY18+BZ18)-(BE18+BF18+BG18)</f>
        <v>0</v>
      </c>
      <c r="CG18" s="88">
        <f t="shared" ref="CG18:CG19" si="86">(CC18+CD18)-(BJ18+BK18)</f>
        <v>0</v>
      </c>
      <c r="CH18" s="9">
        <v>56067</v>
      </c>
      <c r="CI18" s="9">
        <v>27130</v>
      </c>
      <c r="CJ18" s="99">
        <f t="shared" ref="CJ18" si="87">ROUND(((BY18+BZ18)-(BF18+BG18))/CH18/10,2)*-1</f>
        <v>0</v>
      </c>
      <c r="CK18" s="99">
        <f t="shared" ref="CK18" si="88">ROUND(((CD18-BK18)/CI18/10),2)*-1</f>
        <v>0</v>
      </c>
      <c r="CL18" s="99">
        <f>CJ18+CK18</f>
        <v>0</v>
      </c>
      <c r="CM18" s="96">
        <f>CN18+CU18</f>
        <v>14800</v>
      </c>
      <c r="CN18" s="96">
        <f>CP18+CQ18+CR18+CS18+CT18</f>
        <v>0</v>
      </c>
      <c r="CO18" s="97"/>
      <c r="CP18" s="88"/>
      <c r="CQ18" s="88"/>
      <c r="CR18" s="88"/>
      <c r="CS18" s="88"/>
      <c r="CT18" s="88"/>
      <c r="CU18" s="96">
        <f>CV18+CW18+CX18</f>
        <v>14800</v>
      </c>
      <c r="CV18" s="88"/>
      <c r="CW18" s="88">
        <v>14800</v>
      </c>
      <c r="CX18" s="88"/>
      <c r="CY18" s="88">
        <f t="shared" ref="CY18:CY19" si="89">(CQ18+CR18+CS18)-(BX18+BY18+BZ18)</f>
        <v>0</v>
      </c>
      <c r="CZ18" s="88">
        <f t="shared" ref="CZ18:CZ19" si="90">(CV18+CW18)-(CC18+CD18)</f>
        <v>0</v>
      </c>
      <c r="DA18" s="9">
        <v>56067</v>
      </c>
      <c r="DB18" s="9">
        <v>27130</v>
      </c>
      <c r="DC18" s="99">
        <f t="shared" ref="DC18" si="91">ROUND(((CR18+CS18)-(BY18+BZ18))/DA18/10,2)*-1</f>
        <v>0</v>
      </c>
      <c r="DD18" s="99">
        <f t="shared" ref="DD18" si="92">ROUND(((CW18-CD18)/DB18/10),2)*-1</f>
        <v>0</v>
      </c>
      <c r="DE18" s="99">
        <f>DC18+DD18</f>
        <v>0</v>
      </c>
      <c r="DF18" s="96">
        <f>DG18+DN18</f>
        <v>14800</v>
      </c>
      <c r="DG18" s="96">
        <f>DI18+DJ18+DK18+DL18+DM18</f>
        <v>0</v>
      </c>
      <c r="DH18" s="97"/>
      <c r="DI18" s="88"/>
      <c r="DJ18" s="88"/>
      <c r="DK18" s="88"/>
      <c r="DL18" s="88"/>
      <c r="DM18" s="88"/>
      <c r="DN18" s="96">
        <f>DO18+DP18+DQ18</f>
        <v>14800</v>
      </c>
      <c r="DO18" s="88"/>
      <c r="DP18" s="88">
        <v>14800</v>
      </c>
      <c r="DQ18" s="88"/>
      <c r="DR18" s="88">
        <f t="shared" ref="DR18:DR19" si="93">(DJ18+DK18+DL18)-(CQ18+CR18+CS18)</f>
        <v>0</v>
      </c>
      <c r="DS18" s="88">
        <f t="shared" ref="DS18:DS19" si="94">(DO18+DP18)-(CV18+CW18)</f>
        <v>0</v>
      </c>
      <c r="DT18" s="9">
        <v>56067</v>
      </c>
      <c r="DU18" s="9">
        <v>27130</v>
      </c>
      <c r="DV18" s="99">
        <f t="shared" ref="DV18" si="95">ROUND(((DK18+DL18)-(CR18+CS18))/DT18/10,2)*-1</f>
        <v>0</v>
      </c>
      <c r="DW18" s="99">
        <f t="shared" ref="DW18" si="96">ROUND(((DP18-CW18)/DU18/10),2)*-1</f>
        <v>0</v>
      </c>
      <c r="DX18" s="99">
        <f>DV18+DW18</f>
        <v>0</v>
      </c>
    </row>
    <row r="19" spans="1:128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41">
        <f>I19+P19</f>
        <v>0</v>
      </c>
      <c r="I19" s="41">
        <f>K19+L19+M19+N19+O19</f>
        <v>0</v>
      </c>
      <c r="J19" s="5"/>
      <c r="K19" s="9"/>
      <c r="L19" s="9"/>
      <c r="M19" s="9"/>
      <c r="N19" s="9"/>
      <c r="O19" s="9"/>
      <c r="P19" s="41">
        <f>Q19+R19+S19</f>
        <v>0</v>
      </c>
      <c r="Q19" s="9"/>
      <c r="R19" s="9"/>
      <c r="S19" s="9"/>
      <c r="T19" s="71">
        <f>(L19+M19+N19)*-1</f>
        <v>0</v>
      </c>
      <c r="U19" s="71">
        <f>(Q19+R19)*-1</f>
        <v>0</v>
      </c>
      <c r="V19" s="9">
        <f>ROUND(T19*0.65,0)</f>
        <v>0</v>
      </c>
      <c r="W19" s="9">
        <f>ROUND(U19*0.65,0)</f>
        <v>0</v>
      </c>
      <c r="X19" s="46" t="s">
        <v>225</v>
      </c>
      <c r="Y19" s="46" t="s">
        <v>225</v>
      </c>
      <c r="Z19" s="76">
        <f>IF(T19=0,0,ROUND((T19+L19)/X19/10,2))</f>
        <v>0</v>
      </c>
      <c r="AA19" s="76">
        <f>IF(U19=0,0,ROUND((U19+Q19)/Y19/10,2))</f>
        <v>0</v>
      </c>
      <c r="AB19" s="76">
        <f>Z19+AA19</f>
        <v>0</v>
      </c>
      <c r="AC19" s="47">
        <v>0</v>
      </c>
      <c r="AD19" s="47">
        <v>0</v>
      </c>
      <c r="AE19" s="47">
        <f>AC19+AD19</f>
        <v>0</v>
      </c>
      <c r="AF19" s="83">
        <f>AG19+AN19</f>
        <v>0</v>
      </c>
      <c r="AG19" s="83">
        <f>AI19+AJ19+AK19+AL19+AM19</f>
        <v>0</v>
      </c>
      <c r="AH19" s="84"/>
      <c r="AI19" s="85"/>
      <c r="AJ19" s="85"/>
      <c r="AK19" s="85"/>
      <c r="AL19" s="85"/>
      <c r="AM19" s="85"/>
      <c r="AN19" s="83">
        <f>AO19+AP19+AQ19</f>
        <v>0</v>
      </c>
      <c r="AO19" s="85"/>
      <c r="AP19" s="85"/>
      <c r="AQ19" s="85"/>
      <c r="AR19" s="88">
        <f>((AL19+AK19+AJ19)-((V19)*-1))*-1</f>
        <v>0</v>
      </c>
      <c r="AS19" s="88">
        <f>((AO19+AP19)-((W19)*-1))*-1</f>
        <v>0</v>
      </c>
      <c r="AT19" s="46" t="s">
        <v>225</v>
      </c>
      <c r="AU19" s="46" t="s">
        <v>225</v>
      </c>
      <c r="AV19" s="93">
        <v>0</v>
      </c>
      <c r="AW19" s="93">
        <v>0</v>
      </c>
      <c r="AX19" s="93">
        <f>AV19+AW19</f>
        <v>0</v>
      </c>
      <c r="AY19" s="95">
        <f t="shared" si="79"/>
        <v>0</v>
      </c>
      <c r="AZ19" s="95">
        <f t="shared" si="80"/>
        <v>0</v>
      </c>
      <c r="BA19" s="96">
        <f>BB19+BI19</f>
        <v>0</v>
      </c>
      <c r="BB19" s="96">
        <f>BD19+BE19+BF19+BG19+BH19</f>
        <v>0</v>
      </c>
      <c r="BC19" s="97"/>
      <c r="BD19" s="88"/>
      <c r="BE19" s="88"/>
      <c r="BF19" s="88"/>
      <c r="BG19" s="88"/>
      <c r="BH19" s="88"/>
      <c r="BI19" s="96">
        <f>BJ19+BK19+BL19</f>
        <v>0</v>
      </c>
      <c r="BJ19" s="88"/>
      <c r="BK19" s="88"/>
      <c r="BL19" s="88"/>
      <c r="BM19" s="88">
        <f t="shared" si="81"/>
        <v>0</v>
      </c>
      <c r="BN19" s="88">
        <f t="shared" si="82"/>
        <v>0</v>
      </c>
      <c r="BO19" s="46" t="s">
        <v>225</v>
      </c>
      <c r="BP19" s="46" t="s">
        <v>225</v>
      </c>
      <c r="BQ19" s="93">
        <v>0</v>
      </c>
      <c r="BR19" s="93">
        <v>0</v>
      </c>
      <c r="BS19" s="93">
        <f>BQ19+BR19</f>
        <v>0</v>
      </c>
      <c r="BT19" s="96">
        <f>BU19+CB19</f>
        <v>0</v>
      </c>
      <c r="BU19" s="96">
        <f>BW19+BX19+BY19+BZ19+CA19</f>
        <v>0</v>
      </c>
      <c r="BV19" s="97"/>
      <c r="BW19" s="88"/>
      <c r="BX19" s="88"/>
      <c r="BY19" s="88"/>
      <c r="BZ19" s="88"/>
      <c r="CA19" s="88"/>
      <c r="CB19" s="96">
        <f>CC19+CD19+CE19</f>
        <v>0</v>
      </c>
      <c r="CC19" s="88"/>
      <c r="CD19" s="88"/>
      <c r="CE19" s="88"/>
      <c r="CF19" s="88">
        <f t="shared" si="85"/>
        <v>0</v>
      </c>
      <c r="CG19" s="88">
        <f t="shared" si="86"/>
        <v>0</v>
      </c>
      <c r="CH19" s="46" t="s">
        <v>225</v>
      </c>
      <c r="CI19" s="46" t="s">
        <v>225</v>
      </c>
      <c r="CJ19" s="99">
        <v>0</v>
      </c>
      <c r="CK19" s="99">
        <v>0</v>
      </c>
      <c r="CL19" s="99">
        <f>CJ19+CK19</f>
        <v>0</v>
      </c>
      <c r="CM19" s="96">
        <f>CN19+CU19</f>
        <v>0</v>
      </c>
      <c r="CN19" s="96">
        <f>CP19+CQ19+CR19+CS19+CT19</f>
        <v>0</v>
      </c>
      <c r="CO19" s="97"/>
      <c r="CP19" s="88"/>
      <c r="CQ19" s="88"/>
      <c r="CR19" s="88"/>
      <c r="CS19" s="88"/>
      <c r="CT19" s="88"/>
      <c r="CU19" s="96">
        <f>CV19+CW19+CX19</f>
        <v>0</v>
      </c>
      <c r="CV19" s="88"/>
      <c r="CW19" s="88"/>
      <c r="CX19" s="88"/>
      <c r="CY19" s="88">
        <f t="shared" si="89"/>
        <v>0</v>
      </c>
      <c r="CZ19" s="88">
        <f t="shared" si="90"/>
        <v>0</v>
      </c>
      <c r="DA19" s="46" t="s">
        <v>225</v>
      </c>
      <c r="DB19" s="46" t="s">
        <v>225</v>
      </c>
      <c r="DC19" s="99">
        <v>0</v>
      </c>
      <c r="DD19" s="99">
        <v>0</v>
      </c>
      <c r="DE19" s="99">
        <f>DC19+DD19</f>
        <v>0</v>
      </c>
      <c r="DF19" s="96">
        <f>DG19+DN19</f>
        <v>0</v>
      </c>
      <c r="DG19" s="96">
        <f>DI19+DJ19+DK19+DL19+DM19</f>
        <v>0</v>
      </c>
      <c r="DH19" s="97"/>
      <c r="DI19" s="88"/>
      <c r="DJ19" s="88"/>
      <c r="DK19" s="88"/>
      <c r="DL19" s="88"/>
      <c r="DM19" s="88"/>
      <c r="DN19" s="96">
        <f>DO19+DP19+DQ19</f>
        <v>0</v>
      </c>
      <c r="DO19" s="88"/>
      <c r="DP19" s="88"/>
      <c r="DQ19" s="88"/>
      <c r="DR19" s="88">
        <f t="shared" si="93"/>
        <v>0</v>
      </c>
      <c r="DS19" s="88">
        <f t="shared" si="94"/>
        <v>0</v>
      </c>
      <c r="DT19" s="46" t="s">
        <v>225</v>
      </c>
      <c r="DU19" s="46" t="s">
        <v>225</v>
      </c>
      <c r="DV19" s="99">
        <v>0</v>
      </c>
      <c r="DW19" s="99">
        <v>0</v>
      </c>
      <c r="DX19" s="99">
        <f>DV19+DW19</f>
        <v>0</v>
      </c>
    </row>
    <row r="20" spans="1:128" x14ac:dyDescent="0.25">
      <c r="A20" s="30"/>
      <c r="B20" s="31"/>
      <c r="C20" s="32"/>
      <c r="D20" s="33" t="s">
        <v>150</v>
      </c>
      <c r="E20" s="35"/>
      <c r="F20" s="35"/>
      <c r="G20" s="35"/>
      <c r="H20" s="34">
        <f t="shared" ref="H20:AB20" si="97">SUBTOTAL(9,H18:H19)</f>
        <v>15000</v>
      </c>
      <c r="I20" s="34">
        <f t="shared" si="97"/>
        <v>0</v>
      </c>
      <c r="J20" s="34">
        <f t="shared" si="97"/>
        <v>0</v>
      </c>
      <c r="K20" s="34">
        <f t="shared" si="97"/>
        <v>0</v>
      </c>
      <c r="L20" s="34">
        <f t="shared" si="97"/>
        <v>0</v>
      </c>
      <c r="M20" s="34">
        <f t="shared" si="97"/>
        <v>0</v>
      </c>
      <c r="N20" s="34">
        <f t="shared" si="97"/>
        <v>0</v>
      </c>
      <c r="O20" s="34">
        <f t="shared" si="97"/>
        <v>0</v>
      </c>
      <c r="P20" s="34">
        <f t="shared" si="97"/>
        <v>15000</v>
      </c>
      <c r="Q20" s="34">
        <f t="shared" si="97"/>
        <v>0</v>
      </c>
      <c r="R20" s="34">
        <f t="shared" si="97"/>
        <v>15000</v>
      </c>
      <c r="S20" s="34">
        <f t="shared" si="97"/>
        <v>0</v>
      </c>
      <c r="T20" s="34">
        <f t="shared" si="97"/>
        <v>0</v>
      </c>
      <c r="U20" s="34">
        <f t="shared" si="97"/>
        <v>-15000</v>
      </c>
      <c r="V20" s="34">
        <f t="shared" si="97"/>
        <v>0</v>
      </c>
      <c r="W20" s="34">
        <f t="shared" si="97"/>
        <v>-9750</v>
      </c>
      <c r="X20" s="34">
        <f t="shared" si="97"/>
        <v>56067</v>
      </c>
      <c r="Y20" s="34">
        <f t="shared" si="97"/>
        <v>27130</v>
      </c>
      <c r="Z20" s="48">
        <f t="shared" si="97"/>
        <v>0</v>
      </c>
      <c r="AA20" s="48">
        <f t="shared" si="97"/>
        <v>-0.06</v>
      </c>
      <c r="AB20" s="48">
        <f t="shared" si="97"/>
        <v>-0.06</v>
      </c>
      <c r="AC20" s="48">
        <v>0</v>
      </c>
      <c r="AD20" s="48">
        <v>-0.04</v>
      </c>
      <c r="AE20" s="48">
        <f t="shared" ref="AE20:AX20" si="98">SUBTOTAL(9,AE18:AE19)</f>
        <v>-0.04</v>
      </c>
      <c r="AF20" s="34">
        <f t="shared" si="98"/>
        <v>14800</v>
      </c>
      <c r="AG20" s="34">
        <f t="shared" si="98"/>
        <v>0</v>
      </c>
      <c r="AH20" s="34">
        <f t="shared" si="98"/>
        <v>0</v>
      </c>
      <c r="AI20" s="34">
        <f t="shared" si="98"/>
        <v>0</v>
      </c>
      <c r="AJ20" s="34">
        <f t="shared" si="98"/>
        <v>0</v>
      </c>
      <c r="AK20" s="34">
        <f t="shared" si="98"/>
        <v>0</v>
      </c>
      <c r="AL20" s="34">
        <f t="shared" si="98"/>
        <v>0</v>
      </c>
      <c r="AM20" s="34">
        <f t="shared" si="98"/>
        <v>0</v>
      </c>
      <c r="AN20" s="34">
        <f t="shared" si="98"/>
        <v>14800</v>
      </c>
      <c r="AO20" s="34">
        <f t="shared" si="98"/>
        <v>0</v>
      </c>
      <c r="AP20" s="34">
        <f t="shared" si="98"/>
        <v>14800</v>
      </c>
      <c r="AQ20" s="34">
        <f t="shared" si="98"/>
        <v>0</v>
      </c>
      <c r="AR20" s="34">
        <f t="shared" si="98"/>
        <v>0</v>
      </c>
      <c r="AS20" s="34">
        <f t="shared" si="98"/>
        <v>-5050</v>
      </c>
      <c r="AT20" s="34">
        <f t="shared" si="98"/>
        <v>56067</v>
      </c>
      <c r="AU20" s="34">
        <f t="shared" si="98"/>
        <v>27130</v>
      </c>
      <c r="AV20" s="48">
        <f t="shared" si="98"/>
        <v>0</v>
      </c>
      <c r="AW20" s="48">
        <f t="shared" si="98"/>
        <v>-0.01</v>
      </c>
      <c r="AX20" s="48">
        <f t="shared" si="98"/>
        <v>-0.01</v>
      </c>
      <c r="AY20"/>
      <c r="AZ20"/>
      <c r="BA20" s="34">
        <f t="shared" ref="BA20:BS20" si="99">SUBTOTAL(9,BA18:BA19)</f>
        <v>14800</v>
      </c>
      <c r="BB20" s="34">
        <f t="shared" si="99"/>
        <v>0</v>
      </c>
      <c r="BC20" s="34">
        <f t="shared" si="99"/>
        <v>0</v>
      </c>
      <c r="BD20" s="34">
        <f t="shared" si="99"/>
        <v>0</v>
      </c>
      <c r="BE20" s="34">
        <f t="shared" si="99"/>
        <v>0</v>
      </c>
      <c r="BF20" s="34">
        <f t="shared" si="99"/>
        <v>0</v>
      </c>
      <c r="BG20" s="34">
        <f t="shared" si="99"/>
        <v>0</v>
      </c>
      <c r="BH20" s="34">
        <f t="shared" si="99"/>
        <v>0</v>
      </c>
      <c r="BI20" s="34">
        <f t="shared" si="99"/>
        <v>14800</v>
      </c>
      <c r="BJ20" s="34">
        <f t="shared" si="99"/>
        <v>0</v>
      </c>
      <c r="BK20" s="34">
        <f t="shared" si="99"/>
        <v>14800</v>
      </c>
      <c r="BL20" s="34">
        <f t="shared" si="99"/>
        <v>0</v>
      </c>
      <c r="BM20" s="34">
        <f t="shared" si="99"/>
        <v>0</v>
      </c>
      <c r="BN20" s="34">
        <f t="shared" si="99"/>
        <v>0</v>
      </c>
      <c r="BO20" s="34">
        <f t="shared" si="99"/>
        <v>56067</v>
      </c>
      <c r="BP20" s="34">
        <f t="shared" si="99"/>
        <v>27130</v>
      </c>
      <c r="BQ20" s="48">
        <f t="shared" si="99"/>
        <v>0</v>
      </c>
      <c r="BR20" s="48">
        <f t="shared" si="99"/>
        <v>0</v>
      </c>
      <c r="BS20" s="48">
        <f t="shared" si="99"/>
        <v>0</v>
      </c>
      <c r="BT20" s="34">
        <f t="shared" ref="BT20:CL20" si="100">SUBTOTAL(9,BT18:BT19)</f>
        <v>14800</v>
      </c>
      <c r="BU20" s="34">
        <f t="shared" si="100"/>
        <v>0</v>
      </c>
      <c r="BV20" s="34">
        <f t="shared" si="100"/>
        <v>0</v>
      </c>
      <c r="BW20" s="34">
        <f t="shared" si="100"/>
        <v>0</v>
      </c>
      <c r="BX20" s="34">
        <f t="shared" si="100"/>
        <v>0</v>
      </c>
      <c r="BY20" s="34">
        <f t="shared" si="100"/>
        <v>0</v>
      </c>
      <c r="BZ20" s="34">
        <f t="shared" si="100"/>
        <v>0</v>
      </c>
      <c r="CA20" s="34">
        <f t="shared" si="100"/>
        <v>0</v>
      </c>
      <c r="CB20" s="34">
        <f t="shared" si="100"/>
        <v>14800</v>
      </c>
      <c r="CC20" s="34">
        <f t="shared" si="100"/>
        <v>0</v>
      </c>
      <c r="CD20" s="34">
        <f t="shared" si="100"/>
        <v>14800</v>
      </c>
      <c r="CE20" s="34">
        <f t="shared" si="100"/>
        <v>0</v>
      </c>
      <c r="CF20" s="34">
        <f t="shared" si="100"/>
        <v>0</v>
      </c>
      <c r="CG20" s="34">
        <f t="shared" si="100"/>
        <v>0</v>
      </c>
      <c r="CH20" s="34">
        <f t="shared" si="100"/>
        <v>56067</v>
      </c>
      <c r="CI20" s="34">
        <f t="shared" si="100"/>
        <v>27130</v>
      </c>
      <c r="CJ20" s="63">
        <f t="shared" si="100"/>
        <v>0</v>
      </c>
      <c r="CK20" s="63">
        <f t="shared" si="100"/>
        <v>0</v>
      </c>
      <c r="CL20" s="63">
        <f t="shared" si="100"/>
        <v>0</v>
      </c>
      <c r="CM20" s="34">
        <f t="shared" ref="CM20:DE20" si="101">SUBTOTAL(9,CM18:CM19)</f>
        <v>14800</v>
      </c>
      <c r="CN20" s="34">
        <f t="shared" si="101"/>
        <v>0</v>
      </c>
      <c r="CO20" s="34">
        <f t="shared" si="101"/>
        <v>0</v>
      </c>
      <c r="CP20" s="34">
        <f t="shared" si="101"/>
        <v>0</v>
      </c>
      <c r="CQ20" s="34">
        <f t="shared" si="101"/>
        <v>0</v>
      </c>
      <c r="CR20" s="34">
        <f t="shared" si="101"/>
        <v>0</v>
      </c>
      <c r="CS20" s="34">
        <f t="shared" si="101"/>
        <v>0</v>
      </c>
      <c r="CT20" s="34">
        <f t="shared" si="101"/>
        <v>0</v>
      </c>
      <c r="CU20" s="34">
        <f t="shared" si="101"/>
        <v>14800</v>
      </c>
      <c r="CV20" s="34">
        <f t="shared" si="101"/>
        <v>0</v>
      </c>
      <c r="CW20" s="34">
        <f t="shared" si="101"/>
        <v>14800</v>
      </c>
      <c r="CX20" s="34">
        <f t="shared" si="101"/>
        <v>0</v>
      </c>
      <c r="CY20" s="34">
        <f t="shared" si="101"/>
        <v>0</v>
      </c>
      <c r="CZ20" s="34">
        <f t="shared" si="101"/>
        <v>0</v>
      </c>
      <c r="DA20" s="34">
        <f t="shared" si="101"/>
        <v>56067</v>
      </c>
      <c r="DB20" s="34">
        <f t="shared" si="101"/>
        <v>27130</v>
      </c>
      <c r="DC20" s="63">
        <f t="shared" si="101"/>
        <v>0</v>
      </c>
      <c r="DD20" s="63">
        <f t="shared" si="101"/>
        <v>0</v>
      </c>
      <c r="DE20" s="63">
        <f t="shared" si="101"/>
        <v>0</v>
      </c>
      <c r="DF20" s="34">
        <f t="shared" ref="DF20:DX20" si="102">SUBTOTAL(9,DF18:DF19)</f>
        <v>14800</v>
      </c>
      <c r="DG20" s="34">
        <f t="shared" si="102"/>
        <v>0</v>
      </c>
      <c r="DH20" s="34">
        <f t="shared" si="102"/>
        <v>0</v>
      </c>
      <c r="DI20" s="34">
        <f t="shared" si="102"/>
        <v>0</v>
      </c>
      <c r="DJ20" s="34">
        <f t="shared" si="102"/>
        <v>0</v>
      </c>
      <c r="DK20" s="34">
        <f t="shared" si="102"/>
        <v>0</v>
      </c>
      <c r="DL20" s="34">
        <f t="shared" si="102"/>
        <v>0</v>
      </c>
      <c r="DM20" s="34">
        <f t="shared" si="102"/>
        <v>0</v>
      </c>
      <c r="DN20" s="34">
        <f t="shared" si="102"/>
        <v>14800</v>
      </c>
      <c r="DO20" s="34">
        <f t="shared" si="102"/>
        <v>0</v>
      </c>
      <c r="DP20" s="34">
        <f t="shared" si="102"/>
        <v>14800</v>
      </c>
      <c r="DQ20" s="34">
        <f t="shared" si="102"/>
        <v>0</v>
      </c>
      <c r="DR20" s="34">
        <f t="shared" si="102"/>
        <v>0</v>
      </c>
      <c r="DS20" s="34">
        <f t="shared" si="102"/>
        <v>0</v>
      </c>
      <c r="DT20" s="34">
        <f t="shared" si="102"/>
        <v>56067</v>
      </c>
      <c r="DU20" s="34">
        <f t="shared" si="102"/>
        <v>27130</v>
      </c>
      <c r="DV20" s="63">
        <f t="shared" si="102"/>
        <v>0</v>
      </c>
      <c r="DW20" s="63">
        <f t="shared" si="102"/>
        <v>0</v>
      </c>
      <c r="DX20" s="63">
        <f t="shared" si="102"/>
        <v>0</v>
      </c>
    </row>
    <row r="21" spans="1:128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41">
        <f>I21+P21</f>
        <v>290000</v>
      </c>
      <c r="I21" s="41">
        <f>K21+L21+M21+N21+O21</f>
        <v>160000</v>
      </c>
      <c r="J21" s="5"/>
      <c r="K21" s="9"/>
      <c r="L21" s="9"/>
      <c r="M21" s="9">
        <v>160000</v>
      </c>
      <c r="N21" s="9"/>
      <c r="O21" s="9"/>
      <c r="P21" s="41">
        <f>Q21+R21+S21</f>
        <v>130000</v>
      </c>
      <c r="Q21" s="9"/>
      <c r="R21" s="9">
        <v>130000</v>
      </c>
      <c r="S21" s="9"/>
      <c r="T21" s="71">
        <f>(L21+M21+N21)*-1</f>
        <v>-160000</v>
      </c>
      <c r="U21" s="71">
        <f>(Q21+R21)*-1</f>
        <v>-130000</v>
      </c>
      <c r="V21" s="9">
        <f>ROUND(T21*0.65,0)</f>
        <v>-104000</v>
      </c>
      <c r="W21" s="9">
        <f>ROUND(U21*0.65,0)</f>
        <v>-84500</v>
      </c>
      <c r="X21" s="9">
        <v>56067</v>
      </c>
      <c r="Y21" s="9">
        <v>27130</v>
      </c>
      <c r="Z21" s="76">
        <f>IF(T21=0,0,ROUND((T21+L21)/X21/10,2))</f>
        <v>-0.28999999999999998</v>
      </c>
      <c r="AA21" s="76">
        <f>IF(U21=0,0,ROUND((U21+Q21)/Y21/10,2))</f>
        <v>-0.48</v>
      </c>
      <c r="AB21" s="76">
        <f>Z21+AA21</f>
        <v>-0.77</v>
      </c>
      <c r="AC21" s="47">
        <v>-0.19</v>
      </c>
      <c r="AD21" s="47">
        <v>-0.31</v>
      </c>
      <c r="AE21" s="47">
        <f>AC21+AD21</f>
        <v>-0.5</v>
      </c>
      <c r="AF21" s="41">
        <f>AG21+AN21</f>
        <v>290000</v>
      </c>
      <c r="AG21" s="41">
        <f>AI21+AJ21+AK21+AL21+AM21</f>
        <v>160000</v>
      </c>
      <c r="AH21" s="5"/>
      <c r="AI21" s="9"/>
      <c r="AJ21" s="9"/>
      <c r="AK21" s="9">
        <v>160000</v>
      </c>
      <c r="AL21" s="9"/>
      <c r="AM21" s="9"/>
      <c r="AN21" s="41">
        <f>AO21+AP21+AQ21</f>
        <v>130000</v>
      </c>
      <c r="AO21" s="9"/>
      <c r="AP21" s="9">
        <v>130000</v>
      </c>
      <c r="AQ21" s="9"/>
      <c r="AR21" s="88">
        <f>((AL21+AK21+AJ21)-((V21)*-1))*-1</f>
        <v>-56000</v>
      </c>
      <c r="AS21" s="88">
        <f>((AO21+AP21)-((W21)*-1))*-1</f>
        <v>-45500</v>
      </c>
      <c r="AT21" s="9">
        <v>56067</v>
      </c>
      <c r="AU21" s="9">
        <v>27130</v>
      </c>
      <c r="AV21" s="93">
        <f t="shared" ref="AV21" si="103">ROUND((AY21/AT21/10)+(AC21),2)*-1</f>
        <v>-0.1</v>
      </c>
      <c r="AW21" s="93">
        <f t="shared" ref="AW21" si="104">ROUND((AZ21/AU21/10)+AD21,2)*-1</f>
        <v>-0.17</v>
      </c>
      <c r="AX21" s="93">
        <f>AV21+AW21</f>
        <v>-0.27</v>
      </c>
      <c r="AY21" s="95">
        <f t="shared" ref="AY21:AY22" si="105">AK21+AL21</f>
        <v>160000</v>
      </c>
      <c r="AZ21" s="95">
        <f t="shared" ref="AZ21:AZ22" si="106">AP21</f>
        <v>130000</v>
      </c>
      <c r="BA21" s="96">
        <f>BB21+BI21</f>
        <v>290000</v>
      </c>
      <c r="BB21" s="96">
        <f>BD21+BE21+BF21+BG21+BH21</f>
        <v>160000</v>
      </c>
      <c r="BC21" s="97"/>
      <c r="BD21" s="88"/>
      <c r="BE21" s="88"/>
      <c r="BF21" s="88">
        <v>160000</v>
      </c>
      <c r="BG21" s="88"/>
      <c r="BH21" s="88"/>
      <c r="BI21" s="96">
        <f>BJ21+BK21+BL21</f>
        <v>130000</v>
      </c>
      <c r="BJ21" s="88"/>
      <c r="BK21" s="88">
        <v>130000</v>
      </c>
      <c r="BL21" s="88"/>
      <c r="BM21" s="88">
        <f t="shared" ref="BM21:BM22" si="107">(BE21+BF21+BG21)-(AJ21+AK21+AL21)</f>
        <v>0</v>
      </c>
      <c r="BN21" s="88">
        <f t="shared" ref="BN21:BN22" si="108">(BJ21+BK21)-(AO21+AP21)</f>
        <v>0</v>
      </c>
      <c r="BO21" s="9">
        <v>56067</v>
      </c>
      <c r="BP21" s="9">
        <v>27130</v>
      </c>
      <c r="BQ21" s="93">
        <f t="shared" ref="BQ21" si="109">ROUND(((BF21+BG21)-(AK21+AL21))/BO21/10,2)*-1</f>
        <v>0</v>
      </c>
      <c r="BR21" s="93">
        <f t="shared" ref="BR21" si="110">ROUND(((BK21-AP21)/BP21/10),2)*-1</f>
        <v>0</v>
      </c>
      <c r="BS21" s="93">
        <f>BQ21+BR21</f>
        <v>0</v>
      </c>
      <c r="BT21" s="96">
        <f>BU21+CB21</f>
        <v>290000</v>
      </c>
      <c r="BU21" s="96">
        <f>BW21+BX21+BY21+BZ21+CA21</f>
        <v>160000</v>
      </c>
      <c r="BV21" s="97"/>
      <c r="BW21" s="88"/>
      <c r="BX21" s="88"/>
      <c r="BY21" s="88">
        <v>160000</v>
      </c>
      <c r="BZ21" s="88"/>
      <c r="CA21" s="88"/>
      <c r="CB21" s="96">
        <f>CC21+CD21+CE21</f>
        <v>130000</v>
      </c>
      <c r="CC21" s="88"/>
      <c r="CD21" s="88">
        <v>130000</v>
      </c>
      <c r="CE21" s="88"/>
      <c r="CF21" s="88">
        <f t="shared" ref="CF21:CF22" si="111">(BX21+BY21+BZ21)-(BE21+BF21+BG21)</f>
        <v>0</v>
      </c>
      <c r="CG21" s="88">
        <f t="shared" ref="CG21:CG22" si="112">(CC21+CD21)-(BJ21+BK21)</f>
        <v>0</v>
      </c>
      <c r="CH21" s="9">
        <v>56067</v>
      </c>
      <c r="CI21" s="9">
        <v>27130</v>
      </c>
      <c r="CJ21" s="99">
        <f t="shared" ref="CJ21" si="113">ROUND(((BY21+BZ21)-(BF21+BG21))/CH21/10,2)*-1</f>
        <v>0</v>
      </c>
      <c r="CK21" s="99">
        <f t="shared" ref="CK21" si="114">ROUND(((CD21-BK21)/CI21/10),2)*-1</f>
        <v>0</v>
      </c>
      <c r="CL21" s="99">
        <f>CJ21+CK21</f>
        <v>0</v>
      </c>
      <c r="CM21" s="96">
        <f>CN21+CU21</f>
        <v>290000</v>
      </c>
      <c r="CN21" s="96">
        <f>CP21+CQ21+CR21+CS21+CT21</f>
        <v>160000</v>
      </c>
      <c r="CO21" s="97"/>
      <c r="CP21" s="88"/>
      <c r="CQ21" s="88"/>
      <c r="CR21" s="88">
        <v>160000</v>
      </c>
      <c r="CS21" s="88"/>
      <c r="CT21" s="88"/>
      <c r="CU21" s="96">
        <f>CV21+CW21+CX21</f>
        <v>130000</v>
      </c>
      <c r="CV21" s="88"/>
      <c r="CW21" s="88">
        <v>130000</v>
      </c>
      <c r="CX21" s="88"/>
      <c r="CY21" s="88">
        <f t="shared" ref="CY21:CY22" si="115">(CQ21+CR21+CS21)-(BX21+BY21+BZ21)</f>
        <v>0</v>
      </c>
      <c r="CZ21" s="88">
        <f t="shared" ref="CZ21:CZ22" si="116">(CV21+CW21)-(CC21+CD21)</f>
        <v>0</v>
      </c>
      <c r="DA21" s="9">
        <v>56067</v>
      </c>
      <c r="DB21" s="9">
        <v>27130</v>
      </c>
      <c r="DC21" s="99">
        <f t="shared" ref="DC21" si="117">ROUND(((CR21+CS21)-(BY21+BZ21))/DA21/10,2)*-1</f>
        <v>0</v>
      </c>
      <c r="DD21" s="99">
        <f t="shared" ref="DD21" si="118">ROUND(((CW21-CD21)/DB21/10),2)*-1</f>
        <v>0</v>
      </c>
      <c r="DE21" s="99">
        <f>DC21+DD21</f>
        <v>0</v>
      </c>
      <c r="DF21" s="96">
        <f>DG21+DN21</f>
        <v>290000</v>
      </c>
      <c r="DG21" s="96">
        <f>DI21+DJ21+DK21+DL21+DM21</f>
        <v>160000</v>
      </c>
      <c r="DH21" s="97"/>
      <c r="DI21" s="88"/>
      <c r="DJ21" s="88"/>
      <c r="DK21" s="88">
        <v>160000</v>
      </c>
      <c r="DL21" s="88"/>
      <c r="DM21" s="88"/>
      <c r="DN21" s="96">
        <f>DO21+DP21+DQ21</f>
        <v>130000</v>
      </c>
      <c r="DO21" s="88"/>
      <c r="DP21" s="88">
        <v>130000</v>
      </c>
      <c r="DQ21" s="88"/>
      <c r="DR21" s="88">
        <f t="shared" ref="DR21:DR22" si="119">(DJ21+DK21+DL21)-(CQ21+CR21+CS21)</f>
        <v>0</v>
      </c>
      <c r="DS21" s="88">
        <f t="shared" ref="DS21:DS22" si="120">(DO21+DP21)-(CV21+CW21)</f>
        <v>0</v>
      </c>
      <c r="DT21" s="9">
        <v>56067</v>
      </c>
      <c r="DU21" s="9">
        <v>27130</v>
      </c>
      <c r="DV21" s="99">
        <f t="shared" ref="DV21" si="121">ROUND(((DK21+DL21)-(CR21+CS21))/DT21/10,2)*-1</f>
        <v>0</v>
      </c>
      <c r="DW21" s="99">
        <f t="shared" ref="DW21" si="122">ROUND(((DP21-CW21)/DU21/10),2)*-1</f>
        <v>0</v>
      </c>
      <c r="DX21" s="99">
        <f>DV21+DW21</f>
        <v>0</v>
      </c>
    </row>
    <row r="22" spans="1:128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41">
        <f>I22+P22</f>
        <v>0</v>
      </c>
      <c r="I22" s="41">
        <f>K22+L22+M22+N22+O22</f>
        <v>0</v>
      </c>
      <c r="J22" s="5"/>
      <c r="K22" s="9"/>
      <c r="L22" s="9"/>
      <c r="M22" s="9"/>
      <c r="N22" s="9"/>
      <c r="O22" s="9"/>
      <c r="P22" s="41">
        <f>Q22+R22+S22</f>
        <v>0</v>
      </c>
      <c r="Q22" s="9"/>
      <c r="R22" s="9"/>
      <c r="S22" s="9"/>
      <c r="T22" s="71">
        <f>(L22+M22+N22)*-1</f>
        <v>0</v>
      </c>
      <c r="U22" s="71">
        <f>(Q22+R22)*-1</f>
        <v>0</v>
      </c>
      <c r="V22" s="9">
        <f>ROUND(T22*0.65,0)</f>
        <v>0</v>
      </c>
      <c r="W22" s="9">
        <f>ROUND(U22*0.65,0)</f>
        <v>0</v>
      </c>
      <c r="X22" s="46" t="s">
        <v>225</v>
      </c>
      <c r="Y22" s="46" t="s">
        <v>225</v>
      </c>
      <c r="Z22" s="76">
        <f>IF(T22=0,0,ROUND((T22+L22)/X22/10,2))</f>
        <v>0</v>
      </c>
      <c r="AA22" s="76">
        <f>IF(U22=0,0,ROUND((U22+Q22)/Y22/10,2))</f>
        <v>0</v>
      </c>
      <c r="AB22" s="76">
        <f>Z22+AA22</f>
        <v>0</v>
      </c>
      <c r="AC22" s="47">
        <v>0</v>
      </c>
      <c r="AD22" s="47">
        <v>0</v>
      </c>
      <c r="AE22" s="47">
        <f>AC22+AD22</f>
        <v>0</v>
      </c>
      <c r="AF22" s="41">
        <f>AG22+AN22</f>
        <v>0</v>
      </c>
      <c r="AG22" s="41">
        <f>AI22+AJ22+AK22+AL22+AM22</f>
        <v>0</v>
      </c>
      <c r="AH22" s="5"/>
      <c r="AI22" s="9"/>
      <c r="AJ22" s="9"/>
      <c r="AK22" s="9"/>
      <c r="AL22" s="9"/>
      <c r="AM22" s="9"/>
      <c r="AN22" s="41">
        <f>AO22+AP22+AQ22</f>
        <v>0</v>
      </c>
      <c r="AO22" s="9"/>
      <c r="AP22" s="9"/>
      <c r="AQ22" s="9"/>
      <c r="AR22" s="88">
        <f>((AL22+AK22+AJ22)-((V22)*-1))*-1</f>
        <v>0</v>
      </c>
      <c r="AS22" s="88">
        <f>((AO22+AP22)-((W22)*-1))*-1</f>
        <v>0</v>
      </c>
      <c r="AT22" s="46" t="s">
        <v>225</v>
      </c>
      <c r="AU22" s="46" t="s">
        <v>225</v>
      </c>
      <c r="AV22" s="93">
        <v>0</v>
      </c>
      <c r="AW22" s="93">
        <v>0</v>
      </c>
      <c r="AX22" s="93">
        <f>AV22+AW22</f>
        <v>0</v>
      </c>
      <c r="AY22" s="95">
        <f t="shared" si="105"/>
        <v>0</v>
      </c>
      <c r="AZ22" s="95">
        <f t="shared" si="106"/>
        <v>0</v>
      </c>
      <c r="BA22" s="96">
        <f>BB22+BI22</f>
        <v>0</v>
      </c>
      <c r="BB22" s="96">
        <f>BD22+BE22+BF22+BG22+BH22</f>
        <v>0</v>
      </c>
      <c r="BC22" s="97"/>
      <c r="BD22" s="88"/>
      <c r="BE22" s="88"/>
      <c r="BF22" s="88"/>
      <c r="BG22" s="88"/>
      <c r="BH22" s="88"/>
      <c r="BI22" s="96">
        <f>BJ22+BK22+BL22</f>
        <v>0</v>
      </c>
      <c r="BJ22" s="88"/>
      <c r="BK22" s="88"/>
      <c r="BL22" s="88"/>
      <c r="BM22" s="88">
        <f t="shared" si="107"/>
        <v>0</v>
      </c>
      <c r="BN22" s="88">
        <f t="shared" si="108"/>
        <v>0</v>
      </c>
      <c r="BO22" s="46" t="s">
        <v>225</v>
      </c>
      <c r="BP22" s="46" t="s">
        <v>225</v>
      </c>
      <c r="BQ22" s="93">
        <v>0</v>
      </c>
      <c r="BR22" s="93">
        <v>0</v>
      </c>
      <c r="BS22" s="93">
        <f>BQ22+BR22</f>
        <v>0</v>
      </c>
      <c r="BT22" s="96">
        <f>BU22+CB22</f>
        <v>0</v>
      </c>
      <c r="BU22" s="96">
        <f>BW22+BX22+BY22+BZ22+CA22</f>
        <v>0</v>
      </c>
      <c r="BV22" s="97"/>
      <c r="BW22" s="88"/>
      <c r="BX22" s="88"/>
      <c r="BY22" s="88"/>
      <c r="BZ22" s="88"/>
      <c r="CA22" s="88"/>
      <c r="CB22" s="96">
        <f>CC22+CD22+CE22</f>
        <v>0</v>
      </c>
      <c r="CC22" s="88"/>
      <c r="CD22" s="88"/>
      <c r="CE22" s="88"/>
      <c r="CF22" s="88">
        <f t="shared" si="111"/>
        <v>0</v>
      </c>
      <c r="CG22" s="88">
        <f t="shared" si="112"/>
        <v>0</v>
      </c>
      <c r="CH22" s="46" t="s">
        <v>225</v>
      </c>
      <c r="CI22" s="46" t="s">
        <v>225</v>
      </c>
      <c r="CJ22" s="99">
        <v>0</v>
      </c>
      <c r="CK22" s="99">
        <v>0</v>
      </c>
      <c r="CL22" s="99">
        <f>CJ22+CK22</f>
        <v>0</v>
      </c>
      <c r="CM22" s="96">
        <f>CN22+CU22</f>
        <v>0</v>
      </c>
      <c r="CN22" s="96">
        <f>CP22+CQ22+CR22+CS22+CT22</f>
        <v>0</v>
      </c>
      <c r="CO22" s="97"/>
      <c r="CP22" s="88"/>
      <c r="CQ22" s="88"/>
      <c r="CR22" s="88"/>
      <c r="CS22" s="88"/>
      <c r="CT22" s="88"/>
      <c r="CU22" s="96">
        <f>CV22+CW22+CX22</f>
        <v>0</v>
      </c>
      <c r="CV22" s="88"/>
      <c r="CW22" s="88"/>
      <c r="CX22" s="88"/>
      <c r="CY22" s="88">
        <f t="shared" si="115"/>
        <v>0</v>
      </c>
      <c r="CZ22" s="88">
        <f t="shared" si="116"/>
        <v>0</v>
      </c>
      <c r="DA22" s="46" t="s">
        <v>225</v>
      </c>
      <c r="DB22" s="46" t="s">
        <v>225</v>
      </c>
      <c r="DC22" s="99">
        <v>0</v>
      </c>
      <c r="DD22" s="99">
        <v>0</v>
      </c>
      <c r="DE22" s="99">
        <f>DC22+DD22</f>
        <v>0</v>
      </c>
      <c r="DF22" s="96">
        <f>DG22+DN22</f>
        <v>0</v>
      </c>
      <c r="DG22" s="96">
        <f>DI22+DJ22+DK22+DL22+DM22</f>
        <v>0</v>
      </c>
      <c r="DH22" s="97"/>
      <c r="DI22" s="88"/>
      <c r="DJ22" s="88"/>
      <c r="DK22" s="88"/>
      <c r="DL22" s="88"/>
      <c r="DM22" s="88"/>
      <c r="DN22" s="96">
        <f>DO22+DP22+DQ22</f>
        <v>0</v>
      </c>
      <c r="DO22" s="88"/>
      <c r="DP22" s="88"/>
      <c r="DQ22" s="88"/>
      <c r="DR22" s="88">
        <f t="shared" si="119"/>
        <v>0</v>
      </c>
      <c r="DS22" s="88">
        <f t="shared" si="120"/>
        <v>0</v>
      </c>
      <c r="DT22" s="46" t="s">
        <v>225</v>
      </c>
      <c r="DU22" s="46" t="s">
        <v>225</v>
      </c>
      <c r="DV22" s="99">
        <v>0</v>
      </c>
      <c r="DW22" s="99">
        <v>0</v>
      </c>
      <c r="DX22" s="99">
        <f>DV22+DW22</f>
        <v>0</v>
      </c>
    </row>
    <row r="23" spans="1:128" x14ac:dyDescent="0.25">
      <c r="A23" s="30"/>
      <c r="B23" s="31"/>
      <c r="C23" s="32"/>
      <c r="D23" s="33" t="s">
        <v>151</v>
      </c>
      <c r="E23" s="35"/>
      <c r="F23" s="35"/>
      <c r="G23" s="35"/>
      <c r="H23" s="34">
        <f t="shared" ref="H23:AB23" si="123">SUBTOTAL(9,H21:H22)</f>
        <v>290000</v>
      </c>
      <c r="I23" s="34">
        <f t="shared" si="123"/>
        <v>160000</v>
      </c>
      <c r="J23" s="34">
        <f t="shared" si="123"/>
        <v>0</v>
      </c>
      <c r="K23" s="34">
        <f t="shared" si="123"/>
        <v>0</v>
      </c>
      <c r="L23" s="34">
        <f t="shared" si="123"/>
        <v>0</v>
      </c>
      <c r="M23" s="34">
        <f t="shared" si="123"/>
        <v>160000</v>
      </c>
      <c r="N23" s="34">
        <f t="shared" si="123"/>
        <v>0</v>
      </c>
      <c r="O23" s="34">
        <f t="shared" si="123"/>
        <v>0</v>
      </c>
      <c r="P23" s="34">
        <f t="shared" si="123"/>
        <v>130000</v>
      </c>
      <c r="Q23" s="34">
        <f t="shared" si="123"/>
        <v>0</v>
      </c>
      <c r="R23" s="34">
        <f t="shared" si="123"/>
        <v>130000</v>
      </c>
      <c r="S23" s="34">
        <f t="shared" si="123"/>
        <v>0</v>
      </c>
      <c r="T23" s="34">
        <f t="shared" si="123"/>
        <v>-160000</v>
      </c>
      <c r="U23" s="34">
        <f t="shared" si="123"/>
        <v>-130000</v>
      </c>
      <c r="V23" s="34">
        <f t="shared" si="123"/>
        <v>-104000</v>
      </c>
      <c r="W23" s="34">
        <f t="shared" si="123"/>
        <v>-84500</v>
      </c>
      <c r="X23" s="34">
        <f t="shared" si="123"/>
        <v>56067</v>
      </c>
      <c r="Y23" s="34">
        <f t="shared" si="123"/>
        <v>27130</v>
      </c>
      <c r="Z23" s="48">
        <f t="shared" si="123"/>
        <v>-0.28999999999999998</v>
      </c>
      <c r="AA23" s="48">
        <f t="shared" si="123"/>
        <v>-0.48</v>
      </c>
      <c r="AB23" s="48">
        <f t="shared" si="123"/>
        <v>-0.77</v>
      </c>
      <c r="AC23" s="48">
        <v>-0.19</v>
      </c>
      <c r="AD23" s="48">
        <v>-0.31</v>
      </c>
      <c r="AE23" s="48">
        <f t="shared" ref="AE23:AX23" si="124">SUBTOTAL(9,AE21:AE22)</f>
        <v>-0.5</v>
      </c>
      <c r="AF23" s="34">
        <f t="shared" si="124"/>
        <v>290000</v>
      </c>
      <c r="AG23" s="34">
        <f t="shared" si="124"/>
        <v>160000</v>
      </c>
      <c r="AH23" s="34">
        <f t="shared" si="124"/>
        <v>0</v>
      </c>
      <c r="AI23" s="34">
        <f t="shared" si="124"/>
        <v>0</v>
      </c>
      <c r="AJ23" s="34">
        <f t="shared" si="124"/>
        <v>0</v>
      </c>
      <c r="AK23" s="34">
        <f t="shared" si="124"/>
        <v>160000</v>
      </c>
      <c r="AL23" s="34">
        <f t="shared" si="124"/>
        <v>0</v>
      </c>
      <c r="AM23" s="34">
        <f t="shared" si="124"/>
        <v>0</v>
      </c>
      <c r="AN23" s="34">
        <f t="shared" si="124"/>
        <v>130000</v>
      </c>
      <c r="AO23" s="34">
        <f t="shared" si="124"/>
        <v>0</v>
      </c>
      <c r="AP23" s="34">
        <f t="shared" si="124"/>
        <v>130000</v>
      </c>
      <c r="AQ23" s="34">
        <f t="shared" si="124"/>
        <v>0</v>
      </c>
      <c r="AR23" s="34">
        <f t="shared" si="124"/>
        <v>-56000</v>
      </c>
      <c r="AS23" s="34">
        <f t="shared" si="124"/>
        <v>-45500</v>
      </c>
      <c r="AT23" s="34">
        <f t="shared" si="124"/>
        <v>56067</v>
      </c>
      <c r="AU23" s="34">
        <f t="shared" si="124"/>
        <v>27130</v>
      </c>
      <c r="AV23" s="48">
        <f t="shared" si="124"/>
        <v>-0.1</v>
      </c>
      <c r="AW23" s="48">
        <f t="shared" si="124"/>
        <v>-0.17</v>
      </c>
      <c r="AX23" s="48">
        <f t="shared" si="124"/>
        <v>-0.27</v>
      </c>
      <c r="AY23"/>
      <c r="AZ23"/>
      <c r="BA23" s="34">
        <f t="shared" ref="BA23:BS23" si="125">SUBTOTAL(9,BA21:BA22)</f>
        <v>290000</v>
      </c>
      <c r="BB23" s="34">
        <f t="shared" si="125"/>
        <v>160000</v>
      </c>
      <c r="BC23" s="34">
        <f t="shared" si="125"/>
        <v>0</v>
      </c>
      <c r="BD23" s="34">
        <f t="shared" si="125"/>
        <v>0</v>
      </c>
      <c r="BE23" s="34">
        <f t="shared" si="125"/>
        <v>0</v>
      </c>
      <c r="BF23" s="34">
        <f t="shared" si="125"/>
        <v>160000</v>
      </c>
      <c r="BG23" s="34">
        <f t="shared" si="125"/>
        <v>0</v>
      </c>
      <c r="BH23" s="34">
        <f t="shared" si="125"/>
        <v>0</v>
      </c>
      <c r="BI23" s="34">
        <f t="shared" si="125"/>
        <v>130000</v>
      </c>
      <c r="BJ23" s="34">
        <f t="shared" si="125"/>
        <v>0</v>
      </c>
      <c r="BK23" s="34">
        <f t="shared" si="125"/>
        <v>130000</v>
      </c>
      <c r="BL23" s="34">
        <f t="shared" si="125"/>
        <v>0</v>
      </c>
      <c r="BM23" s="34">
        <f t="shared" si="125"/>
        <v>0</v>
      </c>
      <c r="BN23" s="34">
        <f t="shared" si="125"/>
        <v>0</v>
      </c>
      <c r="BO23" s="34">
        <f t="shared" si="125"/>
        <v>56067</v>
      </c>
      <c r="BP23" s="34">
        <f t="shared" si="125"/>
        <v>27130</v>
      </c>
      <c r="BQ23" s="48">
        <f t="shared" si="125"/>
        <v>0</v>
      </c>
      <c r="BR23" s="48">
        <f t="shared" si="125"/>
        <v>0</v>
      </c>
      <c r="BS23" s="48">
        <f t="shared" si="125"/>
        <v>0</v>
      </c>
      <c r="BT23" s="34">
        <f t="shared" ref="BT23:CL23" si="126">SUBTOTAL(9,BT21:BT22)</f>
        <v>290000</v>
      </c>
      <c r="BU23" s="34">
        <f t="shared" si="126"/>
        <v>160000</v>
      </c>
      <c r="BV23" s="34">
        <f t="shared" si="126"/>
        <v>0</v>
      </c>
      <c r="BW23" s="34">
        <f t="shared" si="126"/>
        <v>0</v>
      </c>
      <c r="BX23" s="34">
        <f t="shared" si="126"/>
        <v>0</v>
      </c>
      <c r="BY23" s="34">
        <f t="shared" si="126"/>
        <v>160000</v>
      </c>
      <c r="BZ23" s="34">
        <f t="shared" si="126"/>
        <v>0</v>
      </c>
      <c r="CA23" s="34">
        <f t="shared" si="126"/>
        <v>0</v>
      </c>
      <c r="CB23" s="34">
        <f t="shared" si="126"/>
        <v>130000</v>
      </c>
      <c r="CC23" s="34">
        <f t="shared" si="126"/>
        <v>0</v>
      </c>
      <c r="CD23" s="34">
        <f t="shared" si="126"/>
        <v>130000</v>
      </c>
      <c r="CE23" s="34">
        <f t="shared" si="126"/>
        <v>0</v>
      </c>
      <c r="CF23" s="34">
        <f t="shared" si="126"/>
        <v>0</v>
      </c>
      <c r="CG23" s="34">
        <f t="shared" si="126"/>
        <v>0</v>
      </c>
      <c r="CH23" s="34">
        <f t="shared" si="126"/>
        <v>56067</v>
      </c>
      <c r="CI23" s="34">
        <f t="shared" si="126"/>
        <v>27130</v>
      </c>
      <c r="CJ23" s="63">
        <f t="shared" si="126"/>
        <v>0</v>
      </c>
      <c r="CK23" s="63">
        <f t="shared" si="126"/>
        <v>0</v>
      </c>
      <c r="CL23" s="63">
        <f t="shared" si="126"/>
        <v>0</v>
      </c>
      <c r="CM23" s="34">
        <f t="shared" ref="CM23:DE23" si="127">SUBTOTAL(9,CM21:CM22)</f>
        <v>290000</v>
      </c>
      <c r="CN23" s="34">
        <f t="shared" si="127"/>
        <v>160000</v>
      </c>
      <c r="CO23" s="34">
        <f t="shared" si="127"/>
        <v>0</v>
      </c>
      <c r="CP23" s="34">
        <f t="shared" si="127"/>
        <v>0</v>
      </c>
      <c r="CQ23" s="34">
        <f t="shared" si="127"/>
        <v>0</v>
      </c>
      <c r="CR23" s="34">
        <f t="shared" si="127"/>
        <v>160000</v>
      </c>
      <c r="CS23" s="34">
        <f t="shared" si="127"/>
        <v>0</v>
      </c>
      <c r="CT23" s="34">
        <f t="shared" si="127"/>
        <v>0</v>
      </c>
      <c r="CU23" s="34">
        <f t="shared" si="127"/>
        <v>130000</v>
      </c>
      <c r="CV23" s="34">
        <f t="shared" si="127"/>
        <v>0</v>
      </c>
      <c r="CW23" s="34">
        <f t="shared" si="127"/>
        <v>130000</v>
      </c>
      <c r="CX23" s="34">
        <f t="shared" si="127"/>
        <v>0</v>
      </c>
      <c r="CY23" s="34">
        <f t="shared" si="127"/>
        <v>0</v>
      </c>
      <c r="CZ23" s="34">
        <f t="shared" si="127"/>
        <v>0</v>
      </c>
      <c r="DA23" s="34">
        <f t="shared" si="127"/>
        <v>56067</v>
      </c>
      <c r="DB23" s="34">
        <f t="shared" si="127"/>
        <v>27130</v>
      </c>
      <c r="DC23" s="63">
        <f t="shared" si="127"/>
        <v>0</v>
      </c>
      <c r="DD23" s="63">
        <f t="shared" si="127"/>
        <v>0</v>
      </c>
      <c r="DE23" s="63">
        <f t="shared" si="127"/>
        <v>0</v>
      </c>
      <c r="DF23" s="34">
        <f t="shared" ref="DF23:DX23" si="128">SUBTOTAL(9,DF21:DF22)</f>
        <v>290000</v>
      </c>
      <c r="DG23" s="34">
        <f t="shared" si="128"/>
        <v>160000</v>
      </c>
      <c r="DH23" s="34">
        <f t="shared" si="128"/>
        <v>0</v>
      </c>
      <c r="DI23" s="34">
        <f t="shared" si="128"/>
        <v>0</v>
      </c>
      <c r="DJ23" s="34">
        <f t="shared" si="128"/>
        <v>0</v>
      </c>
      <c r="DK23" s="34">
        <f t="shared" si="128"/>
        <v>160000</v>
      </c>
      <c r="DL23" s="34">
        <f t="shared" si="128"/>
        <v>0</v>
      </c>
      <c r="DM23" s="34">
        <f t="shared" si="128"/>
        <v>0</v>
      </c>
      <c r="DN23" s="34">
        <f t="shared" si="128"/>
        <v>130000</v>
      </c>
      <c r="DO23" s="34">
        <f t="shared" si="128"/>
        <v>0</v>
      </c>
      <c r="DP23" s="34">
        <f t="shared" si="128"/>
        <v>130000</v>
      </c>
      <c r="DQ23" s="34">
        <f t="shared" si="128"/>
        <v>0</v>
      </c>
      <c r="DR23" s="34">
        <f t="shared" si="128"/>
        <v>0</v>
      </c>
      <c r="DS23" s="34">
        <f t="shared" si="128"/>
        <v>0</v>
      </c>
      <c r="DT23" s="34">
        <f t="shared" si="128"/>
        <v>56067</v>
      </c>
      <c r="DU23" s="34">
        <f t="shared" si="128"/>
        <v>27130</v>
      </c>
      <c r="DV23" s="63">
        <f t="shared" si="128"/>
        <v>0</v>
      </c>
      <c r="DW23" s="63">
        <f t="shared" si="128"/>
        <v>0</v>
      </c>
      <c r="DX23" s="63">
        <f t="shared" si="128"/>
        <v>0</v>
      </c>
    </row>
    <row r="24" spans="1:128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41">
        <f>I24+P24</f>
        <v>210000</v>
      </c>
      <c r="I24" s="41">
        <f>K24+L24+M24+N24+O24</f>
        <v>25000</v>
      </c>
      <c r="J24" s="5"/>
      <c r="K24" s="9"/>
      <c r="L24" s="9"/>
      <c r="M24" s="9">
        <v>25000</v>
      </c>
      <c r="N24" s="9"/>
      <c r="O24" s="9"/>
      <c r="P24" s="41">
        <f>Q24+R24+S24</f>
        <v>185000</v>
      </c>
      <c r="Q24" s="9"/>
      <c r="R24" s="9">
        <v>185000</v>
      </c>
      <c r="S24" s="9"/>
      <c r="T24" s="71">
        <f>(L24+M24+N24)*-1</f>
        <v>-25000</v>
      </c>
      <c r="U24" s="71">
        <f>(Q24+R24)*-1</f>
        <v>-185000</v>
      </c>
      <c r="V24" s="9">
        <f>ROUND(T24*0.65,0)</f>
        <v>-16250</v>
      </c>
      <c r="W24" s="9">
        <f>ROUND(U24*0.65,0)</f>
        <v>-120250</v>
      </c>
      <c r="X24" s="9">
        <v>56067</v>
      </c>
      <c r="Y24" s="9">
        <v>27130</v>
      </c>
      <c r="Z24" s="76">
        <f>IF(T24=0,0,ROUND((T24+L24)/X24/10,2))</f>
        <v>-0.04</v>
      </c>
      <c r="AA24" s="76">
        <f>IF(U24=0,0,ROUND((U24+Q24)/Y24/10,2))</f>
        <v>-0.68</v>
      </c>
      <c r="AB24" s="76">
        <f>Z24+AA24</f>
        <v>-0.72000000000000008</v>
      </c>
      <c r="AC24" s="47">
        <v>-0.03</v>
      </c>
      <c r="AD24" s="47">
        <v>-0.44</v>
      </c>
      <c r="AE24" s="47">
        <f>AC24+AD24</f>
        <v>-0.47</v>
      </c>
      <c r="AF24" s="41">
        <f>AG24+AN24</f>
        <v>210000</v>
      </c>
      <c r="AG24" s="41">
        <f>AI24+AJ24+AK24+AL24+AM24</f>
        <v>25000</v>
      </c>
      <c r="AH24" s="5"/>
      <c r="AI24" s="9"/>
      <c r="AJ24" s="9"/>
      <c r="AK24" s="9">
        <v>25000</v>
      </c>
      <c r="AL24" s="9"/>
      <c r="AM24" s="9"/>
      <c r="AN24" s="41">
        <f>AO24+AP24+AQ24</f>
        <v>185000</v>
      </c>
      <c r="AO24" s="9"/>
      <c r="AP24" s="9">
        <v>185000</v>
      </c>
      <c r="AQ24" s="9"/>
      <c r="AR24" s="88">
        <f>((AL24+AK24+AJ24)-((V24)*-1))*-1</f>
        <v>-8750</v>
      </c>
      <c r="AS24" s="88">
        <f>((AO24+AP24)-((W24)*-1))*-1</f>
        <v>-64750</v>
      </c>
      <c r="AT24" s="9">
        <v>56067</v>
      </c>
      <c r="AU24" s="9">
        <v>27130</v>
      </c>
      <c r="AV24" s="93">
        <f t="shared" ref="AV24" si="129">ROUND((AY24/AT24/10)+(AC24),2)*-1</f>
        <v>-0.01</v>
      </c>
      <c r="AW24" s="93">
        <f t="shared" ref="AW24" si="130">ROUND((AZ24/AU24/10)+AD24,2)*-1</f>
        <v>-0.24</v>
      </c>
      <c r="AX24" s="93">
        <f>AV24+AW24</f>
        <v>-0.25</v>
      </c>
      <c r="AY24" s="95">
        <f t="shared" ref="AY24:AY25" si="131">AK24+AL24</f>
        <v>25000</v>
      </c>
      <c r="AZ24" s="95">
        <f t="shared" ref="AZ24:AZ25" si="132">AP24</f>
        <v>185000</v>
      </c>
      <c r="BA24" s="96">
        <f>BB24+BI24</f>
        <v>210000</v>
      </c>
      <c r="BB24" s="96">
        <f>BD24+BE24+BF24+BG24+BH24</f>
        <v>25000</v>
      </c>
      <c r="BC24" s="97"/>
      <c r="BD24" s="88"/>
      <c r="BE24" s="88"/>
      <c r="BF24" s="88">
        <v>25000</v>
      </c>
      <c r="BG24" s="88"/>
      <c r="BH24" s="88"/>
      <c r="BI24" s="96">
        <f>BJ24+BK24+BL24</f>
        <v>185000</v>
      </c>
      <c r="BJ24" s="88"/>
      <c r="BK24" s="88">
        <v>185000</v>
      </c>
      <c r="BL24" s="88"/>
      <c r="BM24" s="88">
        <f t="shared" ref="BM24:BM25" si="133">(BE24+BF24+BG24)-(AJ24+AK24+AL24)</f>
        <v>0</v>
      </c>
      <c r="BN24" s="88">
        <f t="shared" ref="BN24:BN25" si="134">(BJ24+BK24)-(AO24+AP24)</f>
        <v>0</v>
      </c>
      <c r="BO24" s="9">
        <v>56067</v>
      </c>
      <c r="BP24" s="9">
        <v>27130</v>
      </c>
      <c r="BQ24" s="93">
        <f t="shared" ref="BQ24" si="135">ROUND(((BF24+BG24)-(AK24+AL24))/BO24/10,2)*-1</f>
        <v>0</v>
      </c>
      <c r="BR24" s="93">
        <f t="shared" ref="BR24" si="136">ROUND(((BK24-AP24)/BP24/10),2)*-1</f>
        <v>0</v>
      </c>
      <c r="BS24" s="93">
        <f>BQ24+BR24</f>
        <v>0</v>
      </c>
      <c r="BT24" s="96">
        <f>BU24+CB24</f>
        <v>151500</v>
      </c>
      <c r="BU24" s="96">
        <f>BW24+BX24+BY24+BZ24+CA24</f>
        <v>17450</v>
      </c>
      <c r="BV24" s="84"/>
      <c r="BW24" s="85"/>
      <c r="BX24" s="85"/>
      <c r="BY24" s="85">
        <v>17450</v>
      </c>
      <c r="BZ24" s="85"/>
      <c r="CA24" s="85"/>
      <c r="CB24" s="83">
        <v>134050</v>
      </c>
      <c r="CC24" s="85"/>
      <c r="CD24" s="85">
        <v>134050</v>
      </c>
      <c r="CE24" s="85"/>
      <c r="CF24" s="88">
        <f t="shared" ref="CF24:CF25" si="137">(BX24+BY24+BZ24)-(BE24+BF24+BG24)</f>
        <v>-7550</v>
      </c>
      <c r="CG24" s="88">
        <f t="shared" ref="CG24:CG25" si="138">(CC24+CD24)-(BJ24+BK24)</f>
        <v>-50950</v>
      </c>
      <c r="CH24" s="9">
        <v>56067</v>
      </c>
      <c r="CI24" s="9">
        <v>27130</v>
      </c>
      <c r="CJ24" s="99">
        <f t="shared" ref="CJ24" si="139">ROUND(((BY24+BZ24)-(BF24+BG24))/CH24/10,2)*-1</f>
        <v>0.01</v>
      </c>
      <c r="CK24" s="99">
        <f t="shared" ref="CK24" si="140">ROUND(((CD24-BK24)/CI24/10),2)*-1</f>
        <v>0.19</v>
      </c>
      <c r="CL24" s="99">
        <f>CJ24+CK24</f>
        <v>0.2</v>
      </c>
      <c r="CM24" s="96">
        <f>CN24+CU24</f>
        <v>151500</v>
      </c>
      <c r="CN24" s="96">
        <f>CP24+CQ24+CR24+CS24+CT24</f>
        <v>17450</v>
      </c>
      <c r="CO24" s="97"/>
      <c r="CP24" s="88"/>
      <c r="CQ24" s="88"/>
      <c r="CR24" s="88">
        <v>17450</v>
      </c>
      <c r="CS24" s="88"/>
      <c r="CT24" s="88"/>
      <c r="CU24" s="96">
        <v>134050</v>
      </c>
      <c r="CV24" s="88"/>
      <c r="CW24" s="88">
        <v>134050</v>
      </c>
      <c r="CX24" s="88"/>
      <c r="CY24" s="88">
        <f t="shared" ref="CY24:CY25" si="141">(CQ24+CR24+CS24)-(BX24+BY24+BZ24)</f>
        <v>0</v>
      </c>
      <c r="CZ24" s="88">
        <f t="shared" ref="CZ24:CZ25" si="142">(CV24+CW24)-(CC24+CD24)</f>
        <v>0</v>
      </c>
      <c r="DA24" s="9">
        <v>56067</v>
      </c>
      <c r="DB24" s="9">
        <v>27130</v>
      </c>
      <c r="DC24" s="99">
        <f t="shared" ref="DC24" si="143">ROUND(((CR24+CS24)-(BY24+BZ24))/DA24/10,2)*-1</f>
        <v>0</v>
      </c>
      <c r="DD24" s="99">
        <f t="shared" ref="DD24" si="144">ROUND(((CW24-CD24)/DB24/10),2)*-1</f>
        <v>0</v>
      </c>
      <c r="DE24" s="99">
        <f>DC24+DD24</f>
        <v>0</v>
      </c>
      <c r="DF24" s="96">
        <f>DG24+DN24</f>
        <v>151500</v>
      </c>
      <c r="DG24" s="96">
        <f>DI24+DJ24+DK24+DL24+DM24</f>
        <v>17450</v>
      </c>
      <c r="DH24" s="97"/>
      <c r="DI24" s="88"/>
      <c r="DJ24" s="88"/>
      <c r="DK24" s="88">
        <v>17450</v>
      </c>
      <c r="DL24" s="88"/>
      <c r="DM24" s="88"/>
      <c r="DN24" s="96">
        <v>134050</v>
      </c>
      <c r="DO24" s="88"/>
      <c r="DP24" s="88">
        <v>134050</v>
      </c>
      <c r="DQ24" s="88"/>
      <c r="DR24" s="88">
        <f t="shared" ref="DR24:DR25" si="145">(DJ24+DK24+DL24)-(CQ24+CR24+CS24)</f>
        <v>0</v>
      </c>
      <c r="DS24" s="88">
        <f t="shared" ref="DS24:DS25" si="146">(DO24+DP24)-(CV24+CW24)</f>
        <v>0</v>
      </c>
      <c r="DT24" s="9">
        <v>56067</v>
      </c>
      <c r="DU24" s="9">
        <v>27130</v>
      </c>
      <c r="DV24" s="99">
        <f t="shared" ref="DV24" si="147">ROUND(((DK24+DL24)-(CR24+CS24))/DT24/10,2)*-1</f>
        <v>0</v>
      </c>
      <c r="DW24" s="99">
        <f t="shared" ref="DW24" si="148">ROUND(((DP24-CW24)/DU24/10),2)*-1</f>
        <v>0</v>
      </c>
      <c r="DX24" s="99">
        <f>DV24+DW24</f>
        <v>0</v>
      </c>
    </row>
    <row r="25" spans="1:128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41">
        <f>I25+P25</f>
        <v>0</v>
      </c>
      <c r="I25" s="41">
        <f>K25+L25+M25+N25+O25</f>
        <v>0</v>
      </c>
      <c r="J25" s="5"/>
      <c r="K25" s="9"/>
      <c r="L25" s="9"/>
      <c r="M25" s="9"/>
      <c r="N25" s="9"/>
      <c r="O25" s="9"/>
      <c r="P25" s="41">
        <f>Q25+R25+S25</f>
        <v>0</v>
      </c>
      <c r="Q25" s="9"/>
      <c r="R25" s="9"/>
      <c r="S25" s="9"/>
      <c r="T25" s="71">
        <f>(L25+M25+N25)*-1</f>
        <v>0</v>
      </c>
      <c r="U25" s="71">
        <f>(Q25+R25)*-1</f>
        <v>0</v>
      </c>
      <c r="V25" s="9">
        <f>ROUND(T25*0.65,0)</f>
        <v>0</v>
      </c>
      <c r="W25" s="9">
        <f>ROUND(U25*0.65,0)</f>
        <v>0</v>
      </c>
      <c r="X25" s="46" t="s">
        <v>225</v>
      </c>
      <c r="Y25" s="46" t="s">
        <v>225</v>
      </c>
      <c r="Z25" s="76">
        <f>IF(T25=0,0,ROUND((T25+L25)/X25/10,2))</f>
        <v>0</v>
      </c>
      <c r="AA25" s="76">
        <f>IF(U25=0,0,ROUND((U25+Q25)/Y25/10,2))</f>
        <v>0</v>
      </c>
      <c r="AB25" s="76">
        <f>Z25+AA25</f>
        <v>0</v>
      </c>
      <c r="AC25" s="47">
        <v>0</v>
      </c>
      <c r="AD25" s="47">
        <v>0</v>
      </c>
      <c r="AE25" s="47">
        <f>AC25+AD25</f>
        <v>0</v>
      </c>
      <c r="AF25" s="41">
        <f>AG25+AN25</f>
        <v>0</v>
      </c>
      <c r="AG25" s="41">
        <f>AI25+AJ25+AK25+AL25+AM25</f>
        <v>0</v>
      </c>
      <c r="AH25" s="5"/>
      <c r="AI25" s="9"/>
      <c r="AJ25" s="9"/>
      <c r="AK25" s="9"/>
      <c r="AL25" s="9"/>
      <c r="AM25" s="9"/>
      <c r="AN25" s="41">
        <f>AO25+AP25+AQ25</f>
        <v>0</v>
      </c>
      <c r="AO25" s="9"/>
      <c r="AP25" s="9"/>
      <c r="AQ25" s="9"/>
      <c r="AR25" s="88">
        <f>((AL25+AK25+AJ25)-((V25)*-1))*-1</f>
        <v>0</v>
      </c>
      <c r="AS25" s="88">
        <f>((AO25+AP25)-((W25)*-1))*-1</f>
        <v>0</v>
      </c>
      <c r="AT25" s="46" t="s">
        <v>225</v>
      </c>
      <c r="AU25" s="46" t="s">
        <v>225</v>
      </c>
      <c r="AV25" s="93">
        <v>0</v>
      </c>
      <c r="AW25" s="93">
        <v>0</v>
      </c>
      <c r="AX25" s="93">
        <f>AV25+AW25</f>
        <v>0</v>
      </c>
      <c r="AY25" s="95">
        <f t="shared" si="131"/>
        <v>0</v>
      </c>
      <c r="AZ25" s="95">
        <f t="shared" si="132"/>
        <v>0</v>
      </c>
      <c r="BA25" s="96">
        <f>BB25+BI25</f>
        <v>0</v>
      </c>
      <c r="BB25" s="96">
        <f>BD25+BE25+BF25+BG25+BH25</f>
        <v>0</v>
      </c>
      <c r="BC25" s="97"/>
      <c r="BD25" s="88"/>
      <c r="BE25" s="88"/>
      <c r="BF25" s="88"/>
      <c r="BG25" s="88"/>
      <c r="BH25" s="88"/>
      <c r="BI25" s="96">
        <f>BJ25+BK25+BL25</f>
        <v>0</v>
      </c>
      <c r="BJ25" s="88"/>
      <c r="BK25" s="88"/>
      <c r="BL25" s="88"/>
      <c r="BM25" s="88">
        <f t="shared" si="133"/>
        <v>0</v>
      </c>
      <c r="BN25" s="88">
        <f t="shared" si="134"/>
        <v>0</v>
      </c>
      <c r="BO25" s="46" t="s">
        <v>225</v>
      </c>
      <c r="BP25" s="46" t="s">
        <v>225</v>
      </c>
      <c r="BQ25" s="93">
        <v>0</v>
      </c>
      <c r="BR25" s="93">
        <v>0</v>
      </c>
      <c r="BS25" s="93">
        <f>BQ25+BR25</f>
        <v>0</v>
      </c>
      <c r="BT25" s="96">
        <f>BU25+CB25</f>
        <v>0</v>
      </c>
      <c r="BU25" s="96">
        <f>BW25+BX25+BY25+BZ25+CA25</f>
        <v>0</v>
      </c>
      <c r="BV25" s="84"/>
      <c r="BW25" s="85"/>
      <c r="BX25" s="85"/>
      <c r="BY25" s="85"/>
      <c r="BZ25" s="85"/>
      <c r="CA25" s="85"/>
      <c r="CB25" s="83">
        <v>0</v>
      </c>
      <c r="CC25" s="85"/>
      <c r="CD25" s="85"/>
      <c r="CE25" s="85"/>
      <c r="CF25" s="88">
        <f t="shared" si="137"/>
        <v>0</v>
      </c>
      <c r="CG25" s="88">
        <f t="shared" si="138"/>
        <v>0</v>
      </c>
      <c r="CH25" s="46" t="s">
        <v>225</v>
      </c>
      <c r="CI25" s="46" t="s">
        <v>225</v>
      </c>
      <c r="CJ25" s="99">
        <v>0</v>
      </c>
      <c r="CK25" s="99">
        <v>0</v>
      </c>
      <c r="CL25" s="99">
        <f>CJ25+CK25</f>
        <v>0</v>
      </c>
      <c r="CM25" s="96">
        <f>CN25+CU25</f>
        <v>0</v>
      </c>
      <c r="CN25" s="96">
        <f>CP25+CQ25+CR25+CS25+CT25</f>
        <v>0</v>
      </c>
      <c r="CO25" s="97"/>
      <c r="CP25" s="88"/>
      <c r="CQ25" s="88"/>
      <c r="CR25" s="88"/>
      <c r="CS25" s="88"/>
      <c r="CT25" s="88"/>
      <c r="CU25" s="96">
        <v>0</v>
      </c>
      <c r="CV25" s="88"/>
      <c r="CW25" s="88"/>
      <c r="CX25" s="88"/>
      <c r="CY25" s="88">
        <f t="shared" si="141"/>
        <v>0</v>
      </c>
      <c r="CZ25" s="88">
        <f t="shared" si="142"/>
        <v>0</v>
      </c>
      <c r="DA25" s="46" t="s">
        <v>225</v>
      </c>
      <c r="DB25" s="46" t="s">
        <v>225</v>
      </c>
      <c r="DC25" s="99">
        <v>0</v>
      </c>
      <c r="DD25" s="99">
        <v>0</v>
      </c>
      <c r="DE25" s="99">
        <f>DC25+DD25</f>
        <v>0</v>
      </c>
      <c r="DF25" s="96">
        <f>DG25+DN25</f>
        <v>0</v>
      </c>
      <c r="DG25" s="96">
        <f>DI25+DJ25+DK25+DL25+DM25</f>
        <v>0</v>
      </c>
      <c r="DH25" s="97"/>
      <c r="DI25" s="88"/>
      <c r="DJ25" s="88"/>
      <c r="DK25" s="88"/>
      <c r="DL25" s="88"/>
      <c r="DM25" s="88"/>
      <c r="DN25" s="96">
        <v>0</v>
      </c>
      <c r="DO25" s="88"/>
      <c r="DP25" s="88"/>
      <c r="DQ25" s="88"/>
      <c r="DR25" s="88">
        <f t="shared" si="145"/>
        <v>0</v>
      </c>
      <c r="DS25" s="88">
        <f t="shared" si="146"/>
        <v>0</v>
      </c>
      <c r="DT25" s="46" t="s">
        <v>225</v>
      </c>
      <c r="DU25" s="46" t="s">
        <v>225</v>
      </c>
      <c r="DV25" s="99">
        <v>0</v>
      </c>
      <c r="DW25" s="99">
        <v>0</v>
      </c>
      <c r="DX25" s="99">
        <f>DV25+DW25</f>
        <v>0</v>
      </c>
    </row>
    <row r="26" spans="1:128" x14ac:dyDescent="0.25">
      <c r="A26" s="30"/>
      <c r="B26" s="31"/>
      <c r="C26" s="32"/>
      <c r="D26" s="33" t="s">
        <v>152</v>
      </c>
      <c r="E26" s="35"/>
      <c r="F26" s="35"/>
      <c r="G26" s="35"/>
      <c r="H26" s="34">
        <f t="shared" ref="H26:AB26" si="149">SUBTOTAL(9,H24:H25)</f>
        <v>210000</v>
      </c>
      <c r="I26" s="34">
        <f t="shared" si="149"/>
        <v>25000</v>
      </c>
      <c r="J26" s="34">
        <f t="shared" si="149"/>
        <v>0</v>
      </c>
      <c r="K26" s="34">
        <f t="shared" si="149"/>
        <v>0</v>
      </c>
      <c r="L26" s="34">
        <f t="shared" si="149"/>
        <v>0</v>
      </c>
      <c r="M26" s="34">
        <f t="shared" si="149"/>
        <v>25000</v>
      </c>
      <c r="N26" s="34">
        <f t="shared" si="149"/>
        <v>0</v>
      </c>
      <c r="O26" s="34">
        <f t="shared" si="149"/>
        <v>0</v>
      </c>
      <c r="P26" s="34">
        <f t="shared" si="149"/>
        <v>185000</v>
      </c>
      <c r="Q26" s="34">
        <f t="shared" si="149"/>
        <v>0</v>
      </c>
      <c r="R26" s="34">
        <f t="shared" si="149"/>
        <v>185000</v>
      </c>
      <c r="S26" s="34">
        <f t="shared" si="149"/>
        <v>0</v>
      </c>
      <c r="T26" s="34">
        <f t="shared" si="149"/>
        <v>-25000</v>
      </c>
      <c r="U26" s="34">
        <f t="shared" si="149"/>
        <v>-185000</v>
      </c>
      <c r="V26" s="34">
        <f t="shared" si="149"/>
        <v>-16250</v>
      </c>
      <c r="W26" s="34">
        <f t="shared" si="149"/>
        <v>-120250</v>
      </c>
      <c r="X26" s="34">
        <f t="shared" si="149"/>
        <v>56067</v>
      </c>
      <c r="Y26" s="34">
        <f t="shared" si="149"/>
        <v>27130</v>
      </c>
      <c r="Z26" s="48">
        <f t="shared" si="149"/>
        <v>-0.04</v>
      </c>
      <c r="AA26" s="48">
        <f t="shared" si="149"/>
        <v>-0.68</v>
      </c>
      <c r="AB26" s="48">
        <f t="shared" si="149"/>
        <v>-0.72000000000000008</v>
      </c>
      <c r="AC26" s="48">
        <v>-0.03</v>
      </c>
      <c r="AD26" s="48">
        <v>-0.44</v>
      </c>
      <c r="AE26" s="48">
        <f t="shared" ref="AE26:AX26" si="150">SUBTOTAL(9,AE24:AE25)</f>
        <v>-0.47</v>
      </c>
      <c r="AF26" s="34">
        <f t="shared" si="150"/>
        <v>210000</v>
      </c>
      <c r="AG26" s="34">
        <f t="shared" si="150"/>
        <v>25000</v>
      </c>
      <c r="AH26" s="34">
        <f t="shared" si="150"/>
        <v>0</v>
      </c>
      <c r="AI26" s="34">
        <f t="shared" si="150"/>
        <v>0</v>
      </c>
      <c r="AJ26" s="34">
        <f t="shared" si="150"/>
        <v>0</v>
      </c>
      <c r="AK26" s="34">
        <f t="shared" si="150"/>
        <v>25000</v>
      </c>
      <c r="AL26" s="34">
        <f t="shared" si="150"/>
        <v>0</v>
      </c>
      <c r="AM26" s="34">
        <f t="shared" si="150"/>
        <v>0</v>
      </c>
      <c r="AN26" s="34">
        <f t="shared" si="150"/>
        <v>185000</v>
      </c>
      <c r="AO26" s="34">
        <f t="shared" si="150"/>
        <v>0</v>
      </c>
      <c r="AP26" s="34">
        <f t="shared" si="150"/>
        <v>185000</v>
      </c>
      <c r="AQ26" s="34">
        <f t="shared" si="150"/>
        <v>0</v>
      </c>
      <c r="AR26" s="34">
        <f t="shared" si="150"/>
        <v>-8750</v>
      </c>
      <c r="AS26" s="34">
        <f t="shared" si="150"/>
        <v>-64750</v>
      </c>
      <c r="AT26" s="34">
        <f t="shared" si="150"/>
        <v>56067</v>
      </c>
      <c r="AU26" s="34">
        <f t="shared" si="150"/>
        <v>27130</v>
      </c>
      <c r="AV26" s="48">
        <f t="shared" si="150"/>
        <v>-0.01</v>
      </c>
      <c r="AW26" s="48">
        <f t="shared" si="150"/>
        <v>-0.24</v>
      </c>
      <c r="AX26" s="48">
        <f t="shared" si="150"/>
        <v>-0.25</v>
      </c>
      <c r="AY26"/>
      <c r="AZ26"/>
      <c r="BA26" s="34">
        <f t="shared" ref="BA26:BS26" si="151">SUBTOTAL(9,BA24:BA25)</f>
        <v>210000</v>
      </c>
      <c r="BB26" s="34">
        <f t="shared" si="151"/>
        <v>25000</v>
      </c>
      <c r="BC26" s="34">
        <f t="shared" si="151"/>
        <v>0</v>
      </c>
      <c r="BD26" s="34">
        <f t="shared" si="151"/>
        <v>0</v>
      </c>
      <c r="BE26" s="34">
        <f t="shared" si="151"/>
        <v>0</v>
      </c>
      <c r="BF26" s="34">
        <f t="shared" si="151"/>
        <v>25000</v>
      </c>
      <c r="BG26" s="34">
        <f t="shared" si="151"/>
        <v>0</v>
      </c>
      <c r="BH26" s="34">
        <f t="shared" si="151"/>
        <v>0</v>
      </c>
      <c r="BI26" s="34">
        <f t="shared" si="151"/>
        <v>185000</v>
      </c>
      <c r="BJ26" s="34">
        <f t="shared" si="151"/>
        <v>0</v>
      </c>
      <c r="BK26" s="34">
        <f t="shared" si="151"/>
        <v>185000</v>
      </c>
      <c r="BL26" s="34">
        <f t="shared" si="151"/>
        <v>0</v>
      </c>
      <c r="BM26" s="34">
        <f t="shared" si="151"/>
        <v>0</v>
      </c>
      <c r="BN26" s="34">
        <f t="shared" si="151"/>
        <v>0</v>
      </c>
      <c r="BO26" s="34">
        <f t="shared" si="151"/>
        <v>56067</v>
      </c>
      <c r="BP26" s="34">
        <f t="shared" si="151"/>
        <v>27130</v>
      </c>
      <c r="BQ26" s="48">
        <f t="shared" si="151"/>
        <v>0</v>
      </c>
      <c r="BR26" s="48">
        <f t="shared" si="151"/>
        <v>0</v>
      </c>
      <c r="BS26" s="48">
        <f t="shared" si="151"/>
        <v>0</v>
      </c>
      <c r="BT26" s="34">
        <f t="shared" ref="BT26:CL26" si="152">SUBTOTAL(9,BT24:BT25)</f>
        <v>151500</v>
      </c>
      <c r="BU26" s="34">
        <f t="shared" si="152"/>
        <v>17450</v>
      </c>
      <c r="BV26" s="34">
        <f t="shared" si="152"/>
        <v>0</v>
      </c>
      <c r="BW26" s="34">
        <f t="shared" si="152"/>
        <v>0</v>
      </c>
      <c r="BX26" s="34">
        <f t="shared" si="152"/>
        <v>0</v>
      </c>
      <c r="BY26" s="34">
        <f t="shared" si="152"/>
        <v>17450</v>
      </c>
      <c r="BZ26" s="34">
        <f t="shared" si="152"/>
        <v>0</v>
      </c>
      <c r="CA26" s="34">
        <f t="shared" si="152"/>
        <v>0</v>
      </c>
      <c r="CB26" s="34">
        <f t="shared" si="152"/>
        <v>134050</v>
      </c>
      <c r="CC26" s="34">
        <f t="shared" si="152"/>
        <v>0</v>
      </c>
      <c r="CD26" s="34">
        <f t="shared" si="152"/>
        <v>134050</v>
      </c>
      <c r="CE26" s="34">
        <f t="shared" si="152"/>
        <v>0</v>
      </c>
      <c r="CF26" s="34">
        <f t="shared" si="152"/>
        <v>-7550</v>
      </c>
      <c r="CG26" s="34">
        <f t="shared" si="152"/>
        <v>-50950</v>
      </c>
      <c r="CH26" s="34">
        <f t="shared" si="152"/>
        <v>56067</v>
      </c>
      <c r="CI26" s="34">
        <f t="shared" si="152"/>
        <v>27130</v>
      </c>
      <c r="CJ26" s="63">
        <f t="shared" si="152"/>
        <v>0.01</v>
      </c>
      <c r="CK26" s="63">
        <f t="shared" si="152"/>
        <v>0.19</v>
      </c>
      <c r="CL26" s="63">
        <f t="shared" si="152"/>
        <v>0.2</v>
      </c>
      <c r="CM26" s="34">
        <f t="shared" ref="CM26:DE26" si="153">SUBTOTAL(9,CM24:CM25)</f>
        <v>151500</v>
      </c>
      <c r="CN26" s="34">
        <f t="shared" si="153"/>
        <v>17450</v>
      </c>
      <c r="CO26" s="34">
        <f t="shared" si="153"/>
        <v>0</v>
      </c>
      <c r="CP26" s="34">
        <f t="shared" si="153"/>
        <v>0</v>
      </c>
      <c r="CQ26" s="34">
        <f t="shared" si="153"/>
        <v>0</v>
      </c>
      <c r="CR26" s="34">
        <f t="shared" si="153"/>
        <v>17450</v>
      </c>
      <c r="CS26" s="34">
        <f t="shared" si="153"/>
        <v>0</v>
      </c>
      <c r="CT26" s="34">
        <f t="shared" si="153"/>
        <v>0</v>
      </c>
      <c r="CU26" s="34">
        <f t="shared" si="153"/>
        <v>134050</v>
      </c>
      <c r="CV26" s="34">
        <f t="shared" si="153"/>
        <v>0</v>
      </c>
      <c r="CW26" s="34">
        <f t="shared" si="153"/>
        <v>134050</v>
      </c>
      <c r="CX26" s="34">
        <f t="shared" si="153"/>
        <v>0</v>
      </c>
      <c r="CY26" s="34">
        <f t="shared" si="153"/>
        <v>0</v>
      </c>
      <c r="CZ26" s="34">
        <f t="shared" si="153"/>
        <v>0</v>
      </c>
      <c r="DA26" s="34">
        <f t="shared" si="153"/>
        <v>56067</v>
      </c>
      <c r="DB26" s="34">
        <f t="shared" si="153"/>
        <v>27130</v>
      </c>
      <c r="DC26" s="63">
        <f t="shared" si="153"/>
        <v>0</v>
      </c>
      <c r="DD26" s="63">
        <f t="shared" si="153"/>
        <v>0</v>
      </c>
      <c r="DE26" s="63">
        <f t="shared" si="153"/>
        <v>0</v>
      </c>
      <c r="DF26" s="34">
        <f t="shared" ref="DF26:DX26" si="154">SUBTOTAL(9,DF24:DF25)</f>
        <v>151500</v>
      </c>
      <c r="DG26" s="34">
        <f t="shared" si="154"/>
        <v>17450</v>
      </c>
      <c r="DH26" s="34">
        <f t="shared" si="154"/>
        <v>0</v>
      </c>
      <c r="DI26" s="34">
        <f t="shared" si="154"/>
        <v>0</v>
      </c>
      <c r="DJ26" s="34">
        <f t="shared" si="154"/>
        <v>0</v>
      </c>
      <c r="DK26" s="34">
        <f t="shared" si="154"/>
        <v>17450</v>
      </c>
      <c r="DL26" s="34">
        <f t="shared" si="154"/>
        <v>0</v>
      </c>
      <c r="DM26" s="34">
        <f t="shared" si="154"/>
        <v>0</v>
      </c>
      <c r="DN26" s="34">
        <f t="shared" si="154"/>
        <v>134050</v>
      </c>
      <c r="DO26" s="34">
        <f t="shared" si="154"/>
        <v>0</v>
      </c>
      <c r="DP26" s="34">
        <f t="shared" si="154"/>
        <v>134050</v>
      </c>
      <c r="DQ26" s="34">
        <f t="shared" si="154"/>
        <v>0</v>
      </c>
      <c r="DR26" s="34">
        <f t="shared" si="154"/>
        <v>0</v>
      </c>
      <c r="DS26" s="34">
        <f t="shared" si="154"/>
        <v>0</v>
      </c>
      <c r="DT26" s="34">
        <f t="shared" si="154"/>
        <v>56067</v>
      </c>
      <c r="DU26" s="34">
        <f t="shared" si="154"/>
        <v>27130</v>
      </c>
      <c r="DV26" s="63">
        <f t="shared" si="154"/>
        <v>0</v>
      </c>
      <c r="DW26" s="63">
        <f t="shared" si="154"/>
        <v>0</v>
      </c>
      <c r="DX26" s="63">
        <f t="shared" si="154"/>
        <v>0</v>
      </c>
    </row>
    <row r="27" spans="1:128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41">
        <f>I27+P27</f>
        <v>25000</v>
      </c>
      <c r="I27" s="41">
        <f>K27+L27+M27+N27+O27</f>
        <v>25000</v>
      </c>
      <c r="J27" s="5"/>
      <c r="K27" s="9"/>
      <c r="L27" s="9"/>
      <c r="M27" s="9">
        <v>25000</v>
      </c>
      <c r="N27" s="9"/>
      <c r="O27" s="9"/>
      <c r="P27" s="41">
        <f>Q27+R27+S27</f>
        <v>0</v>
      </c>
      <c r="Q27" s="9"/>
      <c r="R27" s="9"/>
      <c r="S27" s="9"/>
      <c r="T27" s="71">
        <f>(L27+M27+N27)*-1</f>
        <v>-25000</v>
      </c>
      <c r="U27" s="71">
        <f>(Q27+R27)*-1</f>
        <v>0</v>
      </c>
      <c r="V27" s="9">
        <f t="shared" ref="V27:W29" si="155">ROUND(T27*0.65,0)</f>
        <v>-16250</v>
      </c>
      <c r="W27" s="9">
        <f t="shared" si="155"/>
        <v>0</v>
      </c>
      <c r="X27" s="9">
        <v>56067</v>
      </c>
      <c r="Y27" s="9">
        <v>27130</v>
      </c>
      <c r="Z27" s="76">
        <f>IF(T27=0,0,ROUND((T27+L27)/X27/10,2))</f>
        <v>-0.04</v>
      </c>
      <c r="AA27" s="76">
        <f>IF(U27=0,0,ROUND((U27+Q27)/Y27/10,2))</f>
        <v>0</v>
      </c>
      <c r="AB27" s="76">
        <f>Z27+AA27</f>
        <v>-0.04</v>
      </c>
      <c r="AC27" s="47">
        <v>-0.03</v>
      </c>
      <c r="AD27" s="47">
        <v>0</v>
      </c>
      <c r="AE27" s="47">
        <f>AC27+AD27</f>
        <v>-0.03</v>
      </c>
      <c r="AF27" s="41">
        <f>AG27+AN27</f>
        <v>25000</v>
      </c>
      <c r="AG27" s="41">
        <f>AI27+AJ27+AK27+AL27+AM27</f>
        <v>25000</v>
      </c>
      <c r="AH27" s="5"/>
      <c r="AI27" s="9"/>
      <c r="AJ27" s="9"/>
      <c r="AK27" s="9">
        <v>25000</v>
      </c>
      <c r="AL27" s="9"/>
      <c r="AM27" s="9"/>
      <c r="AN27" s="41">
        <f>AO27+AP27+AQ27</f>
        <v>0</v>
      </c>
      <c r="AO27" s="9"/>
      <c r="AP27" s="9"/>
      <c r="AQ27" s="9"/>
      <c r="AR27" s="88">
        <f>((AL27+AK27+AJ27)-((V27)*-1))*-1</f>
        <v>-8750</v>
      </c>
      <c r="AS27" s="88">
        <f>((AO27+AP27)-((W27)*-1))*-1</f>
        <v>0</v>
      </c>
      <c r="AT27" s="9">
        <v>56067</v>
      </c>
      <c r="AU27" s="9">
        <v>27130</v>
      </c>
      <c r="AV27" s="93">
        <f t="shared" ref="AV27" si="156">ROUND((AY27/AT27/10)+(AC27),2)*-1</f>
        <v>-0.01</v>
      </c>
      <c r="AW27" s="93">
        <f t="shared" ref="AW27:AW29" si="157">ROUND((AZ27/AU27/10)+AD27,2)*-1</f>
        <v>0</v>
      </c>
      <c r="AX27" s="93">
        <f>AV27+AW27</f>
        <v>-0.01</v>
      </c>
      <c r="AY27" s="95">
        <f t="shared" ref="AY27:AY29" si="158">AK27+AL27</f>
        <v>25000</v>
      </c>
      <c r="AZ27" s="95">
        <f t="shared" ref="AZ27:AZ29" si="159">AP27</f>
        <v>0</v>
      </c>
      <c r="BA27" s="96">
        <f>BB27+BI27</f>
        <v>25000</v>
      </c>
      <c r="BB27" s="96">
        <f>BD27+BE27+BF27+BG27+BH27</f>
        <v>25000</v>
      </c>
      <c r="BC27" s="97"/>
      <c r="BD27" s="88"/>
      <c r="BE27" s="88"/>
      <c r="BF27" s="88">
        <v>25000</v>
      </c>
      <c r="BG27" s="88"/>
      <c r="BH27" s="88"/>
      <c r="BI27" s="96">
        <f>BJ27+BK27+BL27</f>
        <v>0</v>
      </c>
      <c r="BJ27" s="88"/>
      <c r="BK27" s="88"/>
      <c r="BL27" s="88"/>
      <c r="BM27" s="88">
        <f t="shared" ref="BM27:BM29" si="160">(BE27+BF27+BG27)-(AJ27+AK27+AL27)</f>
        <v>0</v>
      </c>
      <c r="BN27" s="88">
        <f t="shared" ref="BN27:BN29" si="161">(BJ27+BK27)-(AO27+AP27)</f>
        <v>0</v>
      </c>
      <c r="BO27" s="9">
        <v>56067</v>
      </c>
      <c r="BP27" s="9">
        <v>27130</v>
      </c>
      <c r="BQ27" s="93">
        <f t="shared" ref="BQ27" si="162">ROUND(((BF27+BG27)-(AK27+AL27))/BO27/10,2)*-1</f>
        <v>0</v>
      </c>
      <c r="BR27" s="93">
        <f t="shared" ref="BR27:BR29" si="163">ROUND(((BK27-AP27)/BP27/10),2)*-1</f>
        <v>0</v>
      </c>
      <c r="BS27" s="93">
        <f>BQ27+BR27</f>
        <v>0</v>
      </c>
      <c r="BT27" s="96">
        <f>BU27+CB27</f>
        <v>25000</v>
      </c>
      <c r="BU27" s="96">
        <f>BW27+BX27+BY27+BZ27+CA27</f>
        <v>25000</v>
      </c>
      <c r="BV27" s="97"/>
      <c r="BW27" s="88"/>
      <c r="BX27" s="88"/>
      <c r="BY27" s="88">
        <v>25000</v>
      </c>
      <c r="BZ27" s="88"/>
      <c r="CA27" s="88"/>
      <c r="CB27" s="96">
        <f>CC27+CD27+CE27</f>
        <v>0</v>
      </c>
      <c r="CC27" s="88"/>
      <c r="CD27" s="88"/>
      <c r="CE27" s="88"/>
      <c r="CF27" s="88">
        <f t="shared" ref="CF27:CF29" si="164">(BX27+BY27+BZ27)-(BE27+BF27+BG27)</f>
        <v>0</v>
      </c>
      <c r="CG27" s="88">
        <f t="shared" ref="CG27:CG29" si="165">(CC27+CD27)-(BJ27+BK27)</f>
        <v>0</v>
      </c>
      <c r="CH27" s="9">
        <v>56067</v>
      </c>
      <c r="CI27" s="9">
        <v>27130</v>
      </c>
      <c r="CJ27" s="99">
        <f t="shared" ref="CJ27" si="166">ROUND(((BY27+BZ27)-(BF27+BG27))/CH27/10,2)*-1</f>
        <v>0</v>
      </c>
      <c r="CK27" s="99">
        <f t="shared" ref="CK27:CK29" si="167">ROUND(((CD27-BK27)/CI27/10),2)*-1</f>
        <v>0</v>
      </c>
      <c r="CL27" s="99">
        <f>CJ27+CK27</f>
        <v>0</v>
      </c>
      <c r="CM27" s="96">
        <f>CN27+CU27</f>
        <v>25000</v>
      </c>
      <c r="CN27" s="96">
        <f>CP27+CQ27+CR27+CS27+CT27</f>
        <v>25000</v>
      </c>
      <c r="CO27" s="97"/>
      <c r="CP27" s="88"/>
      <c r="CQ27" s="88"/>
      <c r="CR27" s="88">
        <v>25000</v>
      </c>
      <c r="CS27" s="88"/>
      <c r="CT27" s="88"/>
      <c r="CU27" s="96">
        <f>CV27+CW27+CX27</f>
        <v>0</v>
      </c>
      <c r="CV27" s="88"/>
      <c r="CW27" s="88"/>
      <c r="CX27" s="88"/>
      <c r="CY27" s="88">
        <f t="shared" ref="CY27:CY29" si="168">(CQ27+CR27+CS27)-(BX27+BY27+BZ27)</f>
        <v>0</v>
      </c>
      <c r="CZ27" s="88">
        <f t="shared" ref="CZ27:CZ29" si="169">(CV27+CW27)-(CC27+CD27)</f>
        <v>0</v>
      </c>
      <c r="DA27" s="9">
        <v>56067</v>
      </c>
      <c r="DB27" s="9">
        <v>27130</v>
      </c>
      <c r="DC27" s="99">
        <f t="shared" ref="DC27" si="170">ROUND(((CR27+CS27)-(BY27+BZ27))/DA27/10,2)*-1</f>
        <v>0</v>
      </c>
      <c r="DD27" s="99">
        <f t="shared" ref="DD27" si="171">ROUND(((CW27-CD27)/DB27/10),2)*-1</f>
        <v>0</v>
      </c>
      <c r="DE27" s="99">
        <f>DC27+DD27</f>
        <v>0</v>
      </c>
      <c r="DF27" s="96">
        <f>DG27+DN27</f>
        <v>25000</v>
      </c>
      <c r="DG27" s="96">
        <f>DI27+DJ27+DK27+DL27+DM27</f>
        <v>25000</v>
      </c>
      <c r="DH27" s="97"/>
      <c r="DI27" s="88"/>
      <c r="DJ27" s="88"/>
      <c r="DK27" s="88">
        <v>25000</v>
      </c>
      <c r="DL27" s="88"/>
      <c r="DM27" s="88"/>
      <c r="DN27" s="96">
        <f>DO27+DP27+DQ27</f>
        <v>0</v>
      </c>
      <c r="DO27" s="88"/>
      <c r="DP27" s="88"/>
      <c r="DQ27" s="88"/>
      <c r="DR27" s="88">
        <f t="shared" ref="DR27:DR29" si="172">(DJ27+DK27+DL27)-(CQ27+CR27+CS27)</f>
        <v>0</v>
      </c>
      <c r="DS27" s="88">
        <f t="shared" ref="DS27:DS29" si="173">(DO27+DP27)-(CV27+CW27)</f>
        <v>0</v>
      </c>
      <c r="DT27" s="9">
        <v>56067</v>
      </c>
      <c r="DU27" s="9">
        <v>27130</v>
      </c>
      <c r="DV27" s="99">
        <f t="shared" ref="DV27" si="174">ROUND(((DK27+DL27)-(CR27+CS27))/DT27/10,2)*-1</f>
        <v>0</v>
      </c>
      <c r="DW27" s="99">
        <f t="shared" ref="DW27" si="175">ROUND(((DP27-CW27)/DU27/10),2)*-1</f>
        <v>0</v>
      </c>
      <c r="DX27" s="99">
        <f>DV27+DW27</f>
        <v>0</v>
      </c>
    </row>
    <row r="28" spans="1:128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41">
        <f>I28+P28</f>
        <v>0</v>
      </c>
      <c r="I28" s="41">
        <f>K28+L28+M28+N28+O28</f>
        <v>0</v>
      </c>
      <c r="J28" s="5"/>
      <c r="K28" s="9"/>
      <c r="L28" s="9"/>
      <c r="M28" s="9"/>
      <c r="N28" s="9"/>
      <c r="O28" s="9"/>
      <c r="P28" s="41">
        <f>Q28+R28+S28</f>
        <v>0</v>
      </c>
      <c r="Q28" s="9"/>
      <c r="R28" s="9"/>
      <c r="S28" s="9"/>
      <c r="T28" s="71">
        <f>(L28+M28+N28)*-1</f>
        <v>0</v>
      </c>
      <c r="U28" s="71">
        <f>(Q28+R28)*-1</f>
        <v>0</v>
      </c>
      <c r="V28" s="9">
        <f t="shared" si="155"/>
        <v>0</v>
      </c>
      <c r="W28" s="9">
        <f t="shared" si="155"/>
        <v>0</v>
      </c>
      <c r="X28" s="46" t="s">
        <v>225</v>
      </c>
      <c r="Y28" s="46" t="s">
        <v>225</v>
      </c>
      <c r="Z28" s="76">
        <f>IF(T28=0,0,ROUND((T28+L28)/X28/10,2))</f>
        <v>0</v>
      </c>
      <c r="AA28" s="76">
        <f>IF(U28=0,0,ROUND((U28+Q28)/Y28/10,2))</f>
        <v>0</v>
      </c>
      <c r="AB28" s="76">
        <f>Z28+AA28</f>
        <v>0</v>
      </c>
      <c r="AC28" s="47">
        <v>0</v>
      </c>
      <c r="AD28" s="47">
        <v>0</v>
      </c>
      <c r="AE28" s="47">
        <f>AC28+AD28</f>
        <v>0</v>
      </c>
      <c r="AF28" s="41">
        <f>AG28+AN28</f>
        <v>0</v>
      </c>
      <c r="AG28" s="41">
        <f>AI28+AJ28+AK28+AL28+AM28</f>
        <v>0</v>
      </c>
      <c r="AH28" s="5"/>
      <c r="AI28" s="9"/>
      <c r="AJ28" s="9"/>
      <c r="AK28" s="9"/>
      <c r="AL28" s="9"/>
      <c r="AM28" s="9"/>
      <c r="AN28" s="41">
        <f>AO28+AP28+AQ28</f>
        <v>0</v>
      </c>
      <c r="AO28" s="9"/>
      <c r="AP28" s="9"/>
      <c r="AQ28" s="9"/>
      <c r="AR28" s="88">
        <f>((AL28+AK28+AJ28)-((V28)*-1))*-1</f>
        <v>0</v>
      </c>
      <c r="AS28" s="88">
        <f>((AO28+AP28)-((W28)*-1))*-1</f>
        <v>0</v>
      </c>
      <c r="AT28" s="46" t="s">
        <v>225</v>
      </c>
      <c r="AU28" s="46" t="s">
        <v>225</v>
      </c>
      <c r="AV28" s="93">
        <v>0</v>
      </c>
      <c r="AW28" s="93">
        <v>0</v>
      </c>
      <c r="AX28" s="93">
        <f>AV28+AW28</f>
        <v>0</v>
      </c>
      <c r="AY28" s="95">
        <f t="shared" si="158"/>
        <v>0</v>
      </c>
      <c r="AZ28" s="95">
        <f t="shared" si="159"/>
        <v>0</v>
      </c>
      <c r="BA28" s="96">
        <f>BB28+BI28</f>
        <v>0</v>
      </c>
      <c r="BB28" s="96">
        <f>BD28+BE28+BF28+BG28+BH28</f>
        <v>0</v>
      </c>
      <c r="BC28" s="97"/>
      <c r="BD28" s="88"/>
      <c r="BE28" s="88"/>
      <c r="BF28" s="88"/>
      <c r="BG28" s="88"/>
      <c r="BH28" s="88"/>
      <c r="BI28" s="96">
        <f>BJ28+BK28+BL28</f>
        <v>0</v>
      </c>
      <c r="BJ28" s="88"/>
      <c r="BK28" s="88"/>
      <c r="BL28" s="88"/>
      <c r="BM28" s="88">
        <f t="shared" si="160"/>
        <v>0</v>
      </c>
      <c r="BN28" s="88">
        <f t="shared" si="161"/>
        <v>0</v>
      </c>
      <c r="BO28" s="46" t="s">
        <v>225</v>
      </c>
      <c r="BP28" s="46" t="s">
        <v>225</v>
      </c>
      <c r="BQ28" s="93">
        <v>0</v>
      </c>
      <c r="BR28" s="93">
        <v>0</v>
      </c>
      <c r="BS28" s="93">
        <f>BQ28+BR28</f>
        <v>0</v>
      </c>
      <c r="BT28" s="96">
        <f>BU28+CB28</f>
        <v>0</v>
      </c>
      <c r="BU28" s="96">
        <f>BW28+BX28+BY28+BZ28+CA28</f>
        <v>0</v>
      </c>
      <c r="BV28" s="97"/>
      <c r="BW28" s="88"/>
      <c r="BX28" s="88"/>
      <c r="BY28" s="88"/>
      <c r="BZ28" s="88"/>
      <c r="CA28" s="88"/>
      <c r="CB28" s="96">
        <f>CC28+CD28+CE28</f>
        <v>0</v>
      </c>
      <c r="CC28" s="88"/>
      <c r="CD28" s="88"/>
      <c r="CE28" s="88"/>
      <c r="CF28" s="88">
        <f t="shared" si="164"/>
        <v>0</v>
      </c>
      <c r="CG28" s="88">
        <f t="shared" si="165"/>
        <v>0</v>
      </c>
      <c r="CH28" s="46" t="s">
        <v>225</v>
      </c>
      <c r="CI28" s="46" t="s">
        <v>225</v>
      </c>
      <c r="CJ28" s="99">
        <v>0</v>
      </c>
      <c r="CK28" s="99">
        <v>0</v>
      </c>
      <c r="CL28" s="99">
        <f>CJ28+CK28</f>
        <v>0</v>
      </c>
      <c r="CM28" s="96">
        <f>CN28+CU28</f>
        <v>0</v>
      </c>
      <c r="CN28" s="96">
        <f>CP28+CQ28+CR28+CS28+CT28</f>
        <v>0</v>
      </c>
      <c r="CO28" s="97"/>
      <c r="CP28" s="88"/>
      <c r="CQ28" s="88"/>
      <c r="CR28" s="88"/>
      <c r="CS28" s="88"/>
      <c r="CT28" s="88"/>
      <c r="CU28" s="96">
        <f>CV28+CW28+CX28</f>
        <v>0</v>
      </c>
      <c r="CV28" s="88"/>
      <c r="CW28" s="88"/>
      <c r="CX28" s="88"/>
      <c r="CY28" s="88">
        <f t="shared" si="168"/>
        <v>0</v>
      </c>
      <c r="CZ28" s="88">
        <f t="shared" si="169"/>
        <v>0</v>
      </c>
      <c r="DA28" s="46" t="s">
        <v>225</v>
      </c>
      <c r="DB28" s="46" t="s">
        <v>225</v>
      </c>
      <c r="DC28" s="99">
        <v>0</v>
      </c>
      <c r="DD28" s="99">
        <v>0</v>
      </c>
      <c r="DE28" s="99">
        <f>DC28+DD28</f>
        <v>0</v>
      </c>
      <c r="DF28" s="96">
        <f>DG28+DN28</f>
        <v>0</v>
      </c>
      <c r="DG28" s="96">
        <f>DI28+DJ28+DK28+DL28+DM28</f>
        <v>0</v>
      </c>
      <c r="DH28" s="97"/>
      <c r="DI28" s="88"/>
      <c r="DJ28" s="88"/>
      <c r="DK28" s="88"/>
      <c r="DL28" s="88"/>
      <c r="DM28" s="88"/>
      <c r="DN28" s="96">
        <f>DO28+DP28+DQ28</f>
        <v>0</v>
      </c>
      <c r="DO28" s="88"/>
      <c r="DP28" s="88"/>
      <c r="DQ28" s="88"/>
      <c r="DR28" s="88">
        <f t="shared" si="172"/>
        <v>0</v>
      </c>
      <c r="DS28" s="88">
        <f t="shared" si="173"/>
        <v>0</v>
      </c>
      <c r="DT28" s="46" t="s">
        <v>225</v>
      </c>
      <c r="DU28" s="46" t="s">
        <v>225</v>
      </c>
      <c r="DV28" s="99">
        <v>0</v>
      </c>
      <c r="DW28" s="99">
        <v>0</v>
      </c>
      <c r="DX28" s="99">
        <f>DV28+DW28</f>
        <v>0</v>
      </c>
    </row>
    <row r="29" spans="1:128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41">
        <f>I29+P29</f>
        <v>0</v>
      </c>
      <c r="I29" s="41">
        <f>K29+L29+M29+N29+O29</f>
        <v>0</v>
      </c>
      <c r="J29" s="5"/>
      <c r="K29" s="9"/>
      <c r="L29" s="9"/>
      <c r="M29" s="9"/>
      <c r="N29" s="9"/>
      <c r="O29" s="9"/>
      <c r="P29" s="41">
        <f>Q29+R29+S29</f>
        <v>0</v>
      </c>
      <c r="Q29" s="9"/>
      <c r="R29" s="9"/>
      <c r="S29" s="9"/>
      <c r="T29" s="71">
        <f>(L29+M29+N29)*-1</f>
        <v>0</v>
      </c>
      <c r="U29" s="71">
        <f>(Q29+R29)*-1</f>
        <v>0</v>
      </c>
      <c r="V29" s="9">
        <f t="shared" si="155"/>
        <v>0</v>
      </c>
      <c r="W29" s="9">
        <f t="shared" si="155"/>
        <v>0</v>
      </c>
      <c r="X29" s="46" t="s">
        <v>225</v>
      </c>
      <c r="Y29" s="9">
        <v>26460</v>
      </c>
      <c r="Z29" s="76">
        <f>IF(T29=0,0,ROUND((T29+L29)/X29/10,2))</f>
        <v>0</v>
      </c>
      <c r="AA29" s="76">
        <f>IF(U29=0,0,ROUND((U29+Q29)/Y29/10,2))</f>
        <v>0</v>
      </c>
      <c r="AB29" s="76">
        <f>Z29+AA29</f>
        <v>0</v>
      </c>
      <c r="AC29" s="47">
        <v>0</v>
      </c>
      <c r="AD29" s="47">
        <v>0</v>
      </c>
      <c r="AE29" s="47">
        <f>AC29+AD29</f>
        <v>0</v>
      </c>
      <c r="AF29" s="41">
        <f>AG29+AN29</f>
        <v>0</v>
      </c>
      <c r="AG29" s="41">
        <f>AI29+AJ29+AK29+AL29+AM29</f>
        <v>0</v>
      </c>
      <c r="AH29" s="5"/>
      <c r="AI29" s="9"/>
      <c r="AJ29" s="9"/>
      <c r="AK29" s="9"/>
      <c r="AL29" s="9"/>
      <c r="AM29" s="9"/>
      <c r="AN29" s="41">
        <f>AO29+AP29+AQ29</f>
        <v>0</v>
      </c>
      <c r="AO29" s="9"/>
      <c r="AP29" s="9"/>
      <c r="AQ29" s="9"/>
      <c r="AR29" s="88">
        <f>((AL29+AK29+AJ29)-((V29)*-1))*-1</f>
        <v>0</v>
      </c>
      <c r="AS29" s="88">
        <f>((AO29+AP29)-((W29)*-1))*-1</f>
        <v>0</v>
      </c>
      <c r="AT29" s="46" t="s">
        <v>225</v>
      </c>
      <c r="AU29" s="9">
        <v>26460</v>
      </c>
      <c r="AV29" s="93">
        <v>0</v>
      </c>
      <c r="AW29" s="93">
        <f t="shared" si="157"/>
        <v>0</v>
      </c>
      <c r="AX29" s="93">
        <f>AV29+AW29</f>
        <v>0</v>
      </c>
      <c r="AY29" s="95">
        <f t="shared" si="158"/>
        <v>0</v>
      </c>
      <c r="AZ29" s="95">
        <f t="shared" si="159"/>
        <v>0</v>
      </c>
      <c r="BA29" s="96">
        <f>BB29+BI29</f>
        <v>0</v>
      </c>
      <c r="BB29" s="96">
        <f>BD29+BE29+BF29+BG29+BH29</f>
        <v>0</v>
      </c>
      <c r="BC29" s="97"/>
      <c r="BD29" s="88"/>
      <c r="BE29" s="88"/>
      <c r="BF29" s="88"/>
      <c r="BG29" s="88"/>
      <c r="BH29" s="88"/>
      <c r="BI29" s="96">
        <f>BJ29+BK29+BL29</f>
        <v>0</v>
      </c>
      <c r="BJ29" s="88"/>
      <c r="BK29" s="88"/>
      <c r="BL29" s="88"/>
      <c r="BM29" s="88">
        <f t="shared" si="160"/>
        <v>0</v>
      </c>
      <c r="BN29" s="88">
        <f t="shared" si="161"/>
        <v>0</v>
      </c>
      <c r="BO29" s="46" t="s">
        <v>225</v>
      </c>
      <c r="BP29" s="9">
        <v>26460</v>
      </c>
      <c r="BQ29" s="93">
        <v>0</v>
      </c>
      <c r="BR29" s="93">
        <f t="shared" si="163"/>
        <v>0</v>
      </c>
      <c r="BS29" s="93">
        <f>BQ29+BR29</f>
        <v>0</v>
      </c>
      <c r="BT29" s="96">
        <f>BU29+CB29</f>
        <v>0</v>
      </c>
      <c r="BU29" s="96">
        <f>BW29+BX29+BY29+BZ29+CA29</f>
        <v>0</v>
      </c>
      <c r="BV29" s="97"/>
      <c r="BW29" s="88"/>
      <c r="BX29" s="88"/>
      <c r="BY29" s="88"/>
      <c r="BZ29" s="88"/>
      <c r="CA29" s="88"/>
      <c r="CB29" s="96">
        <f>CC29+CD29+CE29</f>
        <v>0</v>
      </c>
      <c r="CC29" s="88"/>
      <c r="CD29" s="88"/>
      <c r="CE29" s="88"/>
      <c r="CF29" s="88">
        <f t="shared" si="164"/>
        <v>0</v>
      </c>
      <c r="CG29" s="88">
        <f t="shared" si="165"/>
        <v>0</v>
      </c>
      <c r="CH29" s="46" t="s">
        <v>225</v>
      </c>
      <c r="CI29" s="9">
        <v>26460</v>
      </c>
      <c r="CJ29" s="99">
        <v>0</v>
      </c>
      <c r="CK29" s="99">
        <f t="shared" si="167"/>
        <v>0</v>
      </c>
      <c r="CL29" s="99">
        <f>CJ29+CK29</f>
        <v>0</v>
      </c>
      <c r="CM29" s="96">
        <f>CN29+CU29</f>
        <v>0</v>
      </c>
      <c r="CN29" s="96">
        <f>CP29+CQ29+CR29+CS29+CT29</f>
        <v>0</v>
      </c>
      <c r="CO29" s="97"/>
      <c r="CP29" s="88"/>
      <c r="CQ29" s="88"/>
      <c r="CR29" s="88"/>
      <c r="CS29" s="88"/>
      <c r="CT29" s="88"/>
      <c r="CU29" s="96">
        <f>CV29+CW29+CX29</f>
        <v>0</v>
      </c>
      <c r="CV29" s="88"/>
      <c r="CW29" s="88"/>
      <c r="CX29" s="88"/>
      <c r="CY29" s="88">
        <f t="shared" si="168"/>
        <v>0</v>
      </c>
      <c r="CZ29" s="88">
        <f t="shared" si="169"/>
        <v>0</v>
      </c>
      <c r="DA29" s="46" t="s">
        <v>225</v>
      </c>
      <c r="DB29" s="9">
        <v>26460</v>
      </c>
      <c r="DC29" s="99">
        <v>0</v>
      </c>
      <c r="DD29" s="99">
        <f t="shared" ref="DD29" si="176">ROUND(((CW29-CD29)/DB29/10),2)*-1</f>
        <v>0</v>
      </c>
      <c r="DE29" s="99">
        <f>DC29+DD29</f>
        <v>0</v>
      </c>
      <c r="DF29" s="96">
        <f>DG29+DN29</f>
        <v>0</v>
      </c>
      <c r="DG29" s="96">
        <f>DI29+DJ29+DK29+DL29+DM29</f>
        <v>0</v>
      </c>
      <c r="DH29" s="97"/>
      <c r="DI29" s="88"/>
      <c r="DJ29" s="88"/>
      <c r="DK29" s="88"/>
      <c r="DL29" s="88"/>
      <c r="DM29" s="88"/>
      <c r="DN29" s="96">
        <f>DO29+DP29+DQ29</f>
        <v>0</v>
      </c>
      <c r="DO29" s="88"/>
      <c r="DP29" s="88"/>
      <c r="DQ29" s="88"/>
      <c r="DR29" s="88">
        <f t="shared" si="172"/>
        <v>0</v>
      </c>
      <c r="DS29" s="88">
        <f t="shared" si="173"/>
        <v>0</v>
      </c>
      <c r="DT29" s="46" t="s">
        <v>225</v>
      </c>
      <c r="DU29" s="9">
        <v>26460</v>
      </c>
      <c r="DV29" s="99">
        <v>0</v>
      </c>
      <c r="DW29" s="99">
        <f t="shared" ref="DW29" si="177">ROUND(((DP29-CW29)/DU29/10),2)*-1</f>
        <v>0</v>
      </c>
      <c r="DX29" s="99">
        <f>DV29+DW29</f>
        <v>0</v>
      </c>
    </row>
    <row r="30" spans="1:128" x14ac:dyDescent="0.25">
      <c r="A30" s="30"/>
      <c r="B30" s="31"/>
      <c r="C30" s="32"/>
      <c r="D30" s="33" t="s">
        <v>153</v>
      </c>
      <c r="E30" s="31"/>
      <c r="F30" s="31"/>
      <c r="G30" s="32"/>
      <c r="H30" s="34">
        <f t="shared" ref="H30:AB30" si="178">SUBTOTAL(9,H27:H29)</f>
        <v>25000</v>
      </c>
      <c r="I30" s="34">
        <f t="shared" si="178"/>
        <v>25000</v>
      </c>
      <c r="J30" s="34">
        <f t="shared" si="178"/>
        <v>0</v>
      </c>
      <c r="K30" s="34">
        <f t="shared" si="178"/>
        <v>0</v>
      </c>
      <c r="L30" s="34">
        <f t="shared" si="178"/>
        <v>0</v>
      </c>
      <c r="M30" s="34">
        <f t="shared" si="178"/>
        <v>25000</v>
      </c>
      <c r="N30" s="34">
        <f t="shared" si="178"/>
        <v>0</v>
      </c>
      <c r="O30" s="34">
        <f t="shared" si="178"/>
        <v>0</v>
      </c>
      <c r="P30" s="34">
        <f t="shared" si="178"/>
        <v>0</v>
      </c>
      <c r="Q30" s="34">
        <f t="shared" si="178"/>
        <v>0</v>
      </c>
      <c r="R30" s="34">
        <f t="shared" si="178"/>
        <v>0</v>
      </c>
      <c r="S30" s="34">
        <f t="shared" si="178"/>
        <v>0</v>
      </c>
      <c r="T30" s="34">
        <f t="shared" si="178"/>
        <v>-25000</v>
      </c>
      <c r="U30" s="34">
        <f t="shared" si="178"/>
        <v>0</v>
      </c>
      <c r="V30" s="34">
        <f t="shared" si="178"/>
        <v>-16250</v>
      </c>
      <c r="W30" s="34">
        <f t="shared" si="178"/>
        <v>0</v>
      </c>
      <c r="X30" s="34">
        <f t="shared" si="178"/>
        <v>56067</v>
      </c>
      <c r="Y30" s="34">
        <f t="shared" si="178"/>
        <v>53590</v>
      </c>
      <c r="Z30" s="48">
        <f t="shared" si="178"/>
        <v>-0.04</v>
      </c>
      <c r="AA30" s="48">
        <f t="shared" si="178"/>
        <v>0</v>
      </c>
      <c r="AB30" s="48">
        <f t="shared" si="178"/>
        <v>-0.04</v>
      </c>
      <c r="AC30" s="48">
        <v>-0.03</v>
      </c>
      <c r="AD30" s="48">
        <v>0</v>
      </c>
      <c r="AE30" s="48">
        <f t="shared" ref="AE30:AX30" si="179">SUBTOTAL(9,AE27:AE29)</f>
        <v>-0.03</v>
      </c>
      <c r="AF30" s="34">
        <f t="shared" si="179"/>
        <v>25000</v>
      </c>
      <c r="AG30" s="34">
        <f t="shared" si="179"/>
        <v>25000</v>
      </c>
      <c r="AH30" s="34">
        <f t="shared" si="179"/>
        <v>0</v>
      </c>
      <c r="AI30" s="34">
        <f t="shared" si="179"/>
        <v>0</v>
      </c>
      <c r="AJ30" s="34">
        <f t="shared" si="179"/>
        <v>0</v>
      </c>
      <c r="AK30" s="34">
        <f t="shared" si="179"/>
        <v>25000</v>
      </c>
      <c r="AL30" s="34">
        <f t="shared" si="179"/>
        <v>0</v>
      </c>
      <c r="AM30" s="34">
        <f t="shared" si="179"/>
        <v>0</v>
      </c>
      <c r="AN30" s="34">
        <f t="shared" si="179"/>
        <v>0</v>
      </c>
      <c r="AO30" s="34">
        <f t="shared" si="179"/>
        <v>0</v>
      </c>
      <c r="AP30" s="34">
        <f t="shared" si="179"/>
        <v>0</v>
      </c>
      <c r="AQ30" s="34">
        <f t="shared" si="179"/>
        <v>0</v>
      </c>
      <c r="AR30" s="34">
        <f t="shared" si="179"/>
        <v>-8750</v>
      </c>
      <c r="AS30" s="34">
        <f t="shared" si="179"/>
        <v>0</v>
      </c>
      <c r="AT30" s="34">
        <f t="shared" si="179"/>
        <v>56067</v>
      </c>
      <c r="AU30" s="34">
        <f t="shared" si="179"/>
        <v>53590</v>
      </c>
      <c r="AV30" s="48">
        <f t="shared" si="179"/>
        <v>-0.01</v>
      </c>
      <c r="AW30" s="48">
        <f t="shared" si="179"/>
        <v>0</v>
      </c>
      <c r="AX30" s="48">
        <f t="shared" si="179"/>
        <v>-0.01</v>
      </c>
      <c r="AY30"/>
      <c r="AZ30"/>
      <c r="BA30" s="34">
        <f t="shared" ref="BA30:BS30" si="180">SUBTOTAL(9,BA27:BA29)</f>
        <v>25000</v>
      </c>
      <c r="BB30" s="34">
        <f t="shared" si="180"/>
        <v>25000</v>
      </c>
      <c r="BC30" s="34">
        <f t="shared" si="180"/>
        <v>0</v>
      </c>
      <c r="BD30" s="34">
        <f t="shared" si="180"/>
        <v>0</v>
      </c>
      <c r="BE30" s="34">
        <f t="shared" si="180"/>
        <v>0</v>
      </c>
      <c r="BF30" s="34">
        <f t="shared" si="180"/>
        <v>25000</v>
      </c>
      <c r="BG30" s="34">
        <f t="shared" si="180"/>
        <v>0</v>
      </c>
      <c r="BH30" s="34">
        <f t="shared" si="180"/>
        <v>0</v>
      </c>
      <c r="BI30" s="34">
        <f t="shared" si="180"/>
        <v>0</v>
      </c>
      <c r="BJ30" s="34">
        <f t="shared" si="180"/>
        <v>0</v>
      </c>
      <c r="BK30" s="34">
        <f t="shared" si="180"/>
        <v>0</v>
      </c>
      <c r="BL30" s="34">
        <f t="shared" si="180"/>
        <v>0</v>
      </c>
      <c r="BM30" s="34">
        <f t="shared" si="180"/>
        <v>0</v>
      </c>
      <c r="BN30" s="34">
        <f t="shared" si="180"/>
        <v>0</v>
      </c>
      <c r="BO30" s="34">
        <f t="shared" si="180"/>
        <v>56067</v>
      </c>
      <c r="BP30" s="34">
        <f t="shared" si="180"/>
        <v>53590</v>
      </c>
      <c r="BQ30" s="48">
        <f t="shared" si="180"/>
        <v>0</v>
      </c>
      <c r="BR30" s="48">
        <f t="shared" si="180"/>
        <v>0</v>
      </c>
      <c r="BS30" s="48">
        <f t="shared" si="180"/>
        <v>0</v>
      </c>
      <c r="BT30" s="34">
        <f t="shared" ref="BT30:CL30" si="181">SUBTOTAL(9,BT27:BT29)</f>
        <v>25000</v>
      </c>
      <c r="BU30" s="34">
        <f t="shared" si="181"/>
        <v>25000</v>
      </c>
      <c r="BV30" s="34">
        <f t="shared" si="181"/>
        <v>0</v>
      </c>
      <c r="BW30" s="34">
        <f t="shared" si="181"/>
        <v>0</v>
      </c>
      <c r="BX30" s="34">
        <f t="shared" si="181"/>
        <v>0</v>
      </c>
      <c r="BY30" s="34">
        <f t="shared" si="181"/>
        <v>25000</v>
      </c>
      <c r="BZ30" s="34">
        <f t="shared" si="181"/>
        <v>0</v>
      </c>
      <c r="CA30" s="34">
        <f t="shared" si="181"/>
        <v>0</v>
      </c>
      <c r="CB30" s="34">
        <f t="shared" si="181"/>
        <v>0</v>
      </c>
      <c r="CC30" s="34">
        <f t="shared" si="181"/>
        <v>0</v>
      </c>
      <c r="CD30" s="34">
        <f t="shared" si="181"/>
        <v>0</v>
      </c>
      <c r="CE30" s="34">
        <f t="shared" si="181"/>
        <v>0</v>
      </c>
      <c r="CF30" s="34">
        <f t="shared" si="181"/>
        <v>0</v>
      </c>
      <c r="CG30" s="34">
        <f t="shared" si="181"/>
        <v>0</v>
      </c>
      <c r="CH30" s="34">
        <f t="shared" si="181"/>
        <v>56067</v>
      </c>
      <c r="CI30" s="34">
        <f t="shared" si="181"/>
        <v>53590</v>
      </c>
      <c r="CJ30" s="63">
        <f t="shared" si="181"/>
        <v>0</v>
      </c>
      <c r="CK30" s="63">
        <f t="shared" si="181"/>
        <v>0</v>
      </c>
      <c r="CL30" s="63">
        <f t="shared" si="181"/>
        <v>0</v>
      </c>
      <c r="CM30" s="34">
        <f t="shared" ref="CM30:DE30" si="182">SUBTOTAL(9,CM27:CM29)</f>
        <v>25000</v>
      </c>
      <c r="CN30" s="34">
        <f t="shared" si="182"/>
        <v>25000</v>
      </c>
      <c r="CO30" s="34">
        <f t="shared" si="182"/>
        <v>0</v>
      </c>
      <c r="CP30" s="34">
        <f t="shared" si="182"/>
        <v>0</v>
      </c>
      <c r="CQ30" s="34">
        <f t="shared" si="182"/>
        <v>0</v>
      </c>
      <c r="CR30" s="34">
        <f t="shared" si="182"/>
        <v>25000</v>
      </c>
      <c r="CS30" s="34">
        <f t="shared" si="182"/>
        <v>0</v>
      </c>
      <c r="CT30" s="34">
        <f t="shared" si="182"/>
        <v>0</v>
      </c>
      <c r="CU30" s="34">
        <f t="shared" si="182"/>
        <v>0</v>
      </c>
      <c r="CV30" s="34">
        <f t="shared" si="182"/>
        <v>0</v>
      </c>
      <c r="CW30" s="34">
        <f t="shared" si="182"/>
        <v>0</v>
      </c>
      <c r="CX30" s="34">
        <f t="shared" si="182"/>
        <v>0</v>
      </c>
      <c r="CY30" s="34">
        <f t="shared" si="182"/>
        <v>0</v>
      </c>
      <c r="CZ30" s="34">
        <f t="shared" si="182"/>
        <v>0</v>
      </c>
      <c r="DA30" s="34">
        <f t="shared" si="182"/>
        <v>56067</v>
      </c>
      <c r="DB30" s="34">
        <f t="shared" si="182"/>
        <v>53590</v>
      </c>
      <c r="DC30" s="63">
        <f t="shared" si="182"/>
        <v>0</v>
      </c>
      <c r="DD30" s="63">
        <f t="shared" si="182"/>
        <v>0</v>
      </c>
      <c r="DE30" s="63">
        <f t="shared" si="182"/>
        <v>0</v>
      </c>
      <c r="DF30" s="34">
        <f t="shared" ref="DF30:DX30" si="183">SUBTOTAL(9,DF27:DF29)</f>
        <v>25000</v>
      </c>
      <c r="DG30" s="34">
        <f t="shared" si="183"/>
        <v>25000</v>
      </c>
      <c r="DH30" s="34">
        <f t="shared" si="183"/>
        <v>0</v>
      </c>
      <c r="DI30" s="34">
        <f t="shared" si="183"/>
        <v>0</v>
      </c>
      <c r="DJ30" s="34">
        <f t="shared" si="183"/>
        <v>0</v>
      </c>
      <c r="DK30" s="34">
        <f t="shared" si="183"/>
        <v>25000</v>
      </c>
      <c r="DL30" s="34">
        <f t="shared" si="183"/>
        <v>0</v>
      </c>
      <c r="DM30" s="34">
        <f t="shared" si="183"/>
        <v>0</v>
      </c>
      <c r="DN30" s="34">
        <f t="shared" si="183"/>
        <v>0</v>
      </c>
      <c r="DO30" s="34">
        <f t="shared" si="183"/>
        <v>0</v>
      </c>
      <c r="DP30" s="34">
        <f t="shared" si="183"/>
        <v>0</v>
      </c>
      <c r="DQ30" s="34">
        <f t="shared" si="183"/>
        <v>0</v>
      </c>
      <c r="DR30" s="34">
        <f t="shared" si="183"/>
        <v>0</v>
      </c>
      <c r="DS30" s="34">
        <f t="shared" si="183"/>
        <v>0</v>
      </c>
      <c r="DT30" s="34">
        <f t="shared" si="183"/>
        <v>56067</v>
      </c>
      <c r="DU30" s="34">
        <f t="shared" si="183"/>
        <v>53590</v>
      </c>
      <c r="DV30" s="63">
        <f t="shared" si="183"/>
        <v>0</v>
      </c>
      <c r="DW30" s="63">
        <f t="shared" si="183"/>
        <v>0</v>
      </c>
      <c r="DX30" s="63">
        <f t="shared" si="183"/>
        <v>0</v>
      </c>
    </row>
    <row r="31" spans="1:128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41">
        <f>I31+P31</f>
        <v>25000</v>
      </c>
      <c r="I31" s="41">
        <f>K31+L31+M31+N31+O31</f>
        <v>15000</v>
      </c>
      <c r="J31" s="5"/>
      <c r="K31" s="9"/>
      <c r="L31" s="9">
        <v>15000</v>
      </c>
      <c r="M31" s="9"/>
      <c r="N31" s="9"/>
      <c r="O31" s="9"/>
      <c r="P31" s="41">
        <f>Q31+R31+S31</f>
        <v>10000</v>
      </c>
      <c r="Q31" s="9"/>
      <c r="R31" s="9">
        <v>10000</v>
      </c>
      <c r="S31" s="9"/>
      <c r="T31" s="71">
        <f>(L31+M31+N31)*-1</f>
        <v>-15000</v>
      </c>
      <c r="U31" s="71">
        <f>(Q31+R31)*-1</f>
        <v>-10000</v>
      </c>
      <c r="V31" s="9">
        <f t="shared" ref="V31:W33" si="184">ROUND(T31*0.65,0)</f>
        <v>-9750</v>
      </c>
      <c r="W31" s="9">
        <f t="shared" si="184"/>
        <v>-6500</v>
      </c>
      <c r="X31" s="9">
        <v>56067</v>
      </c>
      <c r="Y31" s="9">
        <v>27130</v>
      </c>
      <c r="Z31" s="76">
        <f>IF(T31=0,0,ROUND((T31+L31)/X31/10,2))</f>
        <v>0</v>
      </c>
      <c r="AA31" s="76">
        <f>IF(U31=0,0,ROUND((U31+Q31)/Y31/10,2))</f>
        <v>-0.04</v>
      </c>
      <c r="AB31" s="76">
        <f>Z31+AA31</f>
        <v>-0.04</v>
      </c>
      <c r="AC31" s="47">
        <v>-0.02</v>
      </c>
      <c r="AD31" s="47">
        <v>-0.03</v>
      </c>
      <c r="AE31" s="47">
        <f>AC31+AD31</f>
        <v>-0.05</v>
      </c>
      <c r="AF31" s="83">
        <f>AG31+AN31</f>
        <v>35000</v>
      </c>
      <c r="AG31" s="83">
        <f>AI31+AJ31+AK31+AL31+AM31</f>
        <v>15000</v>
      </c>
      <c r="AH31" s="84"/>
      <c r="AI31" s="85"/>
      <c r="AJ31" s="85">
        <v>15000</v>
      </c>
      <c r="AK31" s="85"/>
      <c r="AL31" s="85"/>
      <c r="AM31" s="85"/>
      <c r="AN31" s="83">
        <f>AO31+AP31+AQ31</f>
        <v>20000</v>
      </c>
      <c r="AO31" s="85"/>
      <c r="AP31" s="85">
        <v>20000</v>
      </c>
      <c r="AQ31" s="9"/>
      <c r="AR31" s="88">
        <f>((AL31+AK31+AJ31)-((V31)*-1))*-1</f>
        <v>-5250</v>
      </c>
      <c r="AS31" s="88">
        <f>((AO31+AP31)-((W31)*-1))*-1</f>
        <v>-13500</v>
      </c>
      <c r="AT31" s="9">
        <v>56067</v>
      </c>
      <c r="AU31" s="9">
        <v>27130</v>
      </c>
      <c r="AV31" s="93">
        <f t="shared" ref="AV31" si="185">ROUND((AY31/AT31/10)+(AC31),2)*-1</f>
        <v>0.02</v>
      </c>
      <c r="AW31" s="93">
        <f t="shared" ref="AW31:AW33" si="186">ROUND((AZ31/AU31/10)+AD31,2)*-1</f>
        <v>-0.04</v>
      </c>
      <c r="AX31" s="93">
        <f>AV31+AW31</f>
        <v>-0.02</v>
      </c>
      <c r="AY31" s="95">
        <f t="shared" ref="AY31:AY33" si="187">AK31+AL31</f>
        <v>0</v>
      </c>
      <c r="AZ31" s="95">
        <f t="shared" ref="AZ31:AZ33" si="188">AP31</f>
        <v>20000</v>
      </c>
      <c r="BA31" s="96">
        <f>BB31+BI31</f>
        <v>35000</v>
      </c>
      <c r="BB31" s="96">
        <f>BD31+BE31+BF31+BG31+BH31</f>
        <v>15000</v>
      </c>
      <c r="BC31" s="97"/>
      <c r="BD31" s="88"/>
      <c r="BE31" s="88">
        <v>15000</v>
      </c>
      <c r="BF31" s="88"/>
      <c r="BG31" s="88"/>
      <c r="BH31" s="88"/>
      <c r="BI31" s="96">
        <f>BJ31+BK31+BL31</f>
        <v>20000</v>
      </c>
      <c r="BJ31" s="88"/>
      <c r="BK31" s="88">
        <v>20000</v>
      </c>
      <c r="BL31" s="88"/>
      <c r="BM31" s="88">
        <f t="shared" ref="BM31:BM33" si="189">(BE31+BF31+BG31)-(AJ31+AK31+AL31)</f>
        <v>0</v>
      </c>
      <c r="BN31" s="88">
        <f t="shared" ref="BN31:BN33" si="190">(BJ31+BK31)-(AO31+AP31)</f>
        <v>0</v>
      </c>
      <c r="BO31" s="9">
        <v>56067</v>
      </c>
      <c r="BP31" s="9">
        <v>27130</v>
      </c>
      <c r="BQ31" s="93">
        <f t="shared" ref="BQ31" si="191">ROUND(((BF31+BG31)-(AK31+AL31))/BO31/10,2)*-1</f>
        <v>0</v>
      </c>
      <c r="BR31" s="93">
        <f t="shared" ref="BR31:BR33" si="192">ROUND(((BK31-AP31)/BP31/10),2)*-1</f>
        <v>0</v>
      </c>
      <c r="BS31" s="93">
        <f>BQ31+BR31</f>
        <v>0</v>
      </c>
      <c r="BT31" s="96">
        <f>BU31+CB31</f>
        <v>35000</v>
      </c>
      <c r="BU31" s="96">
        <f>BW31+BX31+BY31+BZ31+CA31</f>
        <v>15000</v>
      </c>
      <c r="BV31" s="97"/>
      <c r="BW31" s="88"/>
      <c r="BX31" s="88">
        <v>15000</v>
      </c>
      <c r="BY31" s="88"/>
      <c r="BZ31" s="88"/>
      <c r="CA31" s="88"/>
      <c r="CB31" s="96">
        <f>CC31+CD31+CE31</f>
        <v>20000</v>
      </c>
      <c r="CC31" s="88"/>
      <c r="CD31" s="88">
        <v>20000</v>
      </c>
      <c r="CE31" s="88"/>
      <c r="CF31" s="88">
        <f t="shared" ref="CF31:CF33" si="193">(BX31+BY31+BZ31)-(BE31+BF31+BG31)</f>
        <v>0</v>
      </c>
      <c r="CG31" s="88">
        <f t="shared" ref="CG31:CG33" si="194">(CC31+CD31)-(BJ31+BK31)</f>
        <v>0</v>
      </c>
      <c r="CH31" s="9">
        <v>56067</v>
      </c>
      <c r="CI31" s="9">
        <v>27130</v>
      </c>
      <c r="CJ31" s="99">
        <f t="shared" ref="CJ31" si="195">ROUND(((BY31+BZ31)-(BF31+BG31))/CH31/10,2)*-1</f>
        <v>0</v>
      </c>
      <c r="CK31" s="99">
        <f t="shared" ref="CK31:CK33" si="196">ROUND(((CD31-BK31)/CI31/10),2)*-1</f>
        <v>0</v>
      </c>
      <c r="CL31" s="99">
        <f>CJ31+CK31</f>
        <v>0</v>
      </c>
      <c r="CM31" s="96">
        <f>CN31+CU31</f>
        <v>35000</v>
      </c>
      <c r="CN31" s="96">
        <f>CP31+CQ31+CR31+CS31+CT31</f>
        <v>15000</v>
      </c>
      <c r="CO31" s="97"/>
      <c r="CP31" s="88"/>
      <c r="CQ31" s="88">
        <v>15000</v>
      </c>
      <c r="CR31" s="88"/>
      <c r="CS31" s="88"/>
      <c r="CT31" s="88"/>
      <c r="CU31" s="96">
        <f>CV31+CW31+CX31</f>
        <v>20000</v>
      </c>
      <c r="CV31" s="88"/>
      <c r="CW31" s="88">
        <v>20000</v>
      </c>
      <c r="CX31" s="88"/>
      <c r="CY31" s="88">
        <f t="shared" ref="CY31:CY33" si="197">(CQ31+CR31+CS31)-(BX31+BY31+BZ31)</f>
        <v>0</v>
      </c>
      <c r="CZ31" s="88">
        <f t="shared" ref="CZ31:CZ33" si="198">(CV31+CW31)-(CC31+CD31)</f>
        <v>0</v>
      </c>
      <c r="DA31" s="9">
        <v>56067</v>
      </c>
      <c r="DB31" s="9">
        <v>27130</v>
      </c>
      <c r="DC31" s="99">
        <f t="shared" ref="DC31" si="199">ROUND(((CR31+CS31)-(BY31+BZ31))/DA31/10,2)*-1</f>
        <v>0</v>
      </c>
      <c r="DD31" s="99">
        <f t="shared" ref="DD31" si="200">ROUND(((CW31-CD31)/DB31/10),2)*-1</f>
        <v>0</v>
      </c>
      <c r="DE31" s="99">
        <f>DC31+DD31</f>
        <v>0</v>
      </c>
      <c r="DF31" s="96">
        <f>DG31+DN31</f>
        <v>35000</v>
      </c>
      <c r="DG31" s="96">
        <f>DI31+DJ31+DK31+DL31+DM31</f>
        <v>15000</v>
      </c>
      <c r="DH31" s="97"/>
      <c r="DI31" s="88"/>
      <c r="DJ31" s="88">
        <v>15000</v>
      </c>
      <c r="DK31" s="88"/>
      <c r="DL31" s="88"/>
      <c r="DM31" s="88"/>
      <c r="DN31" s="96">
        <f>DO31+DP31+DQ31</f>
        <v>20000</v>
      </c>
      <c r="DO31" s="88"/>
      <c r="DP31" s="88">
        <v>20000</v>
      </c>
      <c r="DQ31" s="88"/>
      <c r="DR31" s="88">
        <f t="shared" ref="DR31:DR33" si="201">(DJ31+DK31+DL31)-(CQ31+CR31+CS31)</f>
        <v>0</v>
      </c>
      <c r="DS31" s="88">
        <f t="shared" ref="DS31:DS33" si="202">(DO31+DP31)-(CV31+CW31)</f>
        <v>0</v>
      </c>
      <c r="DT31" s="9">
        <v>56067</v>
      </c>
      <c r="DU31" s="9">
        <v>27130</v>
      </c>
      <c r="DV31" s="99">
        <f t="shared" ref="DV31" si="203">ROUND(((DK31+DL31)-(CR31+CS31))/DT31/10,2)*-1</f>
        <v>0</v>
      </c>
      <c r="DW31" s="99">
        <f t="shared" ref="DW31" si="204">ROUND(((DP31-CW31)/DU31/10),2)*-1</f>
        <v>0</v>
      </c>
      <c r="DX31" s="99">
        <f>DV31+DW31</f>
        <v>0</v>
      </c>
    </row>
    <row r="32" spans="1:128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41">
        <f>I32+P32</f>
        <v>0</v>
      </c>
      <c r="I32" s="41">
        <f>K32+L32+M32+N32+O32</f>
        <v>0</v>
      </c>
      <c r="J32" s="5"/>
      <c r="K32" s="9"/>
      <c r="L32" s="9"/>
      <c r="M32" s="9"/>
      <c r="N32" s="9"/>
      <c r="O32" s="9"/>
      <c r="P32" s="41">
        <f>Q32+R32+S32</f>
        <v>0</v>
      </c>
      <c r="Q32" s="9"/>
      <c r="R32" s="9"/>
      <c r="S32" s="9"/>
      <c r="T32" s="71">
        <f>(L32+M32+N32)*-1</f>
        <v>0</v>
      </c>
      <c r="U32" s="71">
        <f>(Q32+R32)*-1</f>
        <v>0</v>
      </c>
      <c r="V32" s="9">
        <f t="shared" si="184"/>
        <v>0</v>
      </c>
      <c r="W32" s="9">
        <f t="shared" si="184"/>
        <v>0</v>
      </c>
      <c r="X32" s="46" t="s">
        <v>225</v>
      </c>
      <c r="Y32" s="46" t="s">
        <v>225</v>
      </c>
      <c r="Z32" s="76">
        <f>IF(T32=0,0,ROUND((T32+L32)/X32/10,2))</f>
        <v>0</v>
      </c>
      <c r="AA32" s="76">
        <f>IF(U32=0,0,ROUND((U32+Q32)/Y32/10,2))</f>
        <v>0</v>
      </c>
      <c r="AB32" s="76">
        <f>Z32+AA32</f>
        <v>0</v>
      </c>
      <c r="AC32" s="47">
        <v>0</v>
      </c>
      <c r="AD32" s="47">
        <v>0</v>
      </c>
      <c r="AE32" s="47">
        <f>AC32+AD32</f>
        <v>0</v>
      </c>
      <c r="AF32" s="83">
        <f>AG32+AN32</f>
        <v>0</v>
      </c>
      <c r="AG32" s="83">
        <f>AI32+AJ32+AK32+AL32+AM32</f>
        <v>0</v>
      </c>
      <c r="AH32" s="84"/>
      <c r="AI32" s="85"/>
      <c r="AJ32" s="85"/>
      <c r="AK32" s="85"/>
      <c r="AL32" s="85"/>
      <c r="AM32" s="85"/>
      <c r="AN32" s="83">
        <f>AO32+AP32+AQ32</f>
        <v>0</v>
      </c>
      <c r="AO32" s="85"/>
      <c r="AP32" s="85"/>
      <c r="AQ32" s="9"/>
      <c r="AR32" s="88">
        <f>((AL32+AK32+AJ32)-((V32)*-1))*-1</f>
        <v>0</v>
      </c>
      <c r="AS32" s="88">
        <f>((AO32+AP32)-((W32)*-1))*-1</f>
        <v>0</v>
      </c>
      <c r="AT32" s="46" t="s">
        <v>225</v>
      </c>
      <c r="AU32" s="46" t="s">
        <v>225</v>
      </c>
      <c r="AV32" s="93">
        <v>0</v>
      </c>
      <c r="AW32" s="93">
        <v>0</v>
      </c>
      <c r="AX32" s="93">
        <f>AV32+AW32</f>
        <v>0</v>
      </c>
      <c r="AY32" s="95">
        <f t="shared" si="187"/>
        <v>0</v>
      </c>
      <c r="AZ32" s="95">
        <f t="shared" si="188"/>
        <v>0</v>
      </c>
      <c r="BA32" s="96">
        <f>BB32+BI32</f>
        <v>0</v>
      </c>
      <c r="BB32" s="96">
        <f>BD32+BE32+BF32+BG32+BH32</f>
        <v>0</v>
      </c>
      <c r="BC32" s="97"/>
      <c r="BD32" s="88"/>
      <c r="BE32" s="88"/>
      <c r="BF32" s="88"/>
      <c r="BG32" s="88"/>
      <c r="BH32" s="88"/>
      <c r="BI32" s="96">
        <f>BJ32+BK32+BL32</f>
        <v>0</v>
      </c>
      <c r="BJ32" s="88"/>
      <c r="BK32" s="88"/>
      <c r="BL32" s="88"/>
      <c r="BM32" s="88">
        <f t="shared" si="189"/>
        <v>0</v>
      </c>
      <c r="BN32" s="88">
        <f t="shared" si="190"/>
        <v>0</v>
      </c>
      <c r="BO32" s="46" t="s">
        <v>225</v>
      </c>
      <c r="BP32" s="46" t="s">
        <v>225</v>
      </c>
      <c r="BQ32" s="93">
        <v>0</v>
      </c>
      <c r="BR32" s="93">
        <v>0</v>
      </c>
      <c r="BS32" s="93">
        <f>BQ32+BR32</f>
        <v>0</v>
      </c>
      <c r="BT32" s="96">
        <f>BU32+CB32</f>
        <v>0</v>
      </c>
      <c r="BU32" s="96">
        <f>BW32+BX32+BY32+BZ32+CA32</f>
        <v>0</v>
      </c>
      <c r="BV32" s="97"/>
      <c r="BW32" s="88"/>
      <c r="BX32" s="88"/>
      <c r="BY32" s="88"/>
      <c r="BZ32" s="88"/>
      <c r="CA32" s="88"/>
      <c r="CB32" s="96">
        <f>CC32+CD32+CE32</f>
        <v>0</v>
      </c>
      <c r="CC32" s="88"/>
      <c r="CD32" s="88"/>
      <c r="CE32" s="88"/>
      <c r="CF32" s="88">
        <f t="shared" si="193"/>
        <v>0</v>
      </c>
      <c r="CG32" s="88">
        <f t="shared" si="194"/>
        <v>0</v>
      </c>
      <c r="CH32" s="46" t="s">
        <v>225</v>
      </c>
      <c r="CI32" s="46" t="s">
        <v>225</v>
      </c>
      <c r="CJ32" s="99">
        <v>0</v>
      </c>
      <c r="CK32" s="99">
        <v>0</v>
      </c>
      <c r="CL32" s="99">
        <f>CJ32+CK32</f>
        <v>0</v>
      </c>
      <c r="CM32" s="96">
        <f>CN32+CU32</f>
        <v>0</v>
      </c>
      <c r="CN32" s="96">
        <f>CP32+CQ32+CR32+CS32+CT32</f>
        <v>0</v>
      </c>
      <c r="CO32" s="97"/>
      <c r="CP32" s="88"/>
      <c r="CQ32" s="88"/>
      <c r="CR32" s="88"/>
      <c r="CS32" s="88"/>
      <c r="CT32" s="88"/>
      <c r="CU32" s="96">
        <f>CV32+CW32+CX32</f>
        <v>0</v>
      </c>
      <c r="CV32" s="88"/>
      <c r="CW32" s="88"/>
      <c r="CX32" s="88"/>
      <c r="CY32" s="88">
        <f t="shared" si="197"/>
        <v>0</v>
      </c>
      <c r="CZ32" s="88">
        <f t="shared" si="198"/>
        <v>0</v>
      </c>
      <c r="DA32" s="46" t="s">
        <v>225</v>
      </c>
      <c r="DB32" s="46" t="s">
        <v>225</v>
      </c>
      <c r="DC32" s="99">
        <v>0</v>
      </c>
      <c r="DD32" s="99">
        <v>0</v>
      </c>
      <c r="DE32" s="99">
        <f>DC32+DD32</f>
        <v>0</v>
      </c>
      <c r="DF32" s="96">
        <f>DG32+DN32</f>
        <v>0</v>
      </c>
      <c r="DG32" s="96">
        <f>DI32+DJ32+DK32+DL32+DM32</f>
        <v>0</v>
      </c>
      <c r="DH32" s="97"/>
      <c r="DI32" s="88"/>
      <c r="DJ32" s="88"/>
      <c r="DK32" s="88"/>
      <c r="DL32" s="88"/>
      <c r="DM32" s="88"/>
      <c r="DN32" s="96">
        <f>DO32+DP32+DQ32</f>
        <v>0</v>
      </c>
      <c r="DO32" s="88"/>
      <c r="DP32" s="88"/>
      <c r="DQ32" s="88"/>
      <c r="DR32" s="88">
        <f t="shared" si="201"/>
        <v>0</v>
      </c>
      <c r="DS32" s="88">
        <f t="shared" si="202"/>
        <v>0</v>
      </c>
      <c r="DT32" s="46" t="s">
        <v>225</v>
      </c>
      <c r="DU32" s="46" t="s">
        <v>225</v>
      </c>
      <c r="DV32" s="99">
        <v>0</v>
      </c>
      <c r="DW32" s="99">
        <v>0</v>
      </c>
      <c r="DX32" s="99">
        <f>DV32+DW32</f>
        <v>0</v>
      </c>
    </row>
    <row r="33" spans="1:128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41">
        <f>I33+P33</f>
        <v>0</v>
      </c>
      <c r="I33" s="41">
        <f>K33+L33+M33+N33+O33</f>
        <v>0</v>
      </c>
      <c r="J33" s="5"/>
      <c r="K33" s="9"/>
      <c r="L33" s="9"/>
      <c r="M33" s="9"/>
      <c r="N33" s="9"/>
      <c r="O33" s="9"/>
      <c r="P33" s="41">
        <f>Q33+R33+S33</f>
        <v>0</v>
      </c>
      <c r="Q33" s="9"/>
      <c r="R33" s="9"/>
      <c r="S33" s="9"/>
      <c r="T33" s="71">
        <f>(L33+M33+N33)*-1</f>
        <v>0</v>
      </c>
      <c r="U33" s="71">
        <f>(Q33+R33)*-1</f>
        <v>0</v>
      </c>
      <c r="V33" s="9">
        <f t="shared" si="184"/>
        <v>0</v>
      </c>
      <c r="W33" s="9">
        <f t="shared" si="184"/>
        <v>0</v>
      </c>
      <c r="X33" s="46" t="s">
        <v>225</v>
      </c>
      <c r="Y33" s="9">
        <v>26460</v>
      </c>
      <c r="Z33" s="76">
        <f>IF(T33=0,0,ROUND((T33+L33)/X33/10,2))</f>
        <v>0</v>
      </c>
      <c r="AA33" s="76">
        <f>IF(U33=0,0,ROUND((U33+Q33)/Y33/10,2))</f>
        <v>0</v>
      </c>
      <c r="AB33" s="76">
        <f>Z33+AA33</f>
        <v>0</v>
      </c>
      <c r="AC33" s="47">
        <v>0</v>
      </c>
      <c r="AD33" s="47">
        <v>0</v>
      </c>
      <c r="AE33" s="47">
        <f>AC33+AD33</f>
        <v>0</v>
      </c>
      <c r="AF33" s="83">
        <f>AG33+AN33</f>
        <v>0</v>
      </c>
      <c r="AG33" s="83">
        <f>AI33+AJ33+AK33+AL33+AM33</f>
        <v>0</v>
      </c>
      <c r="AH33" s="84"/>
      <c r="AI33" s="85"/>
      <c r="AJ33" s="85"/>
      <c r="AK33" s="85"/>
      <c r="AL33" s="85"/>
      <c r="AM33" s="85"/>
      <c r="AN33" s="83">
        <f>AO33+AP33+AQ33</f>
        <v>0</v>
      </c>
      <c r="AO33" s="85"/>
      <c r="AP33" s="85"/>
      <c r="AQ33" s="9"/>
      <c r="AR33" s="88">
        <f>((AL33+AK33+AJ33)-((V33)*-1))*-1</f>
        <v>0</v>
      </c>
      <c r="AS33" s="88">
        <f>((AO33+AP33)-((W33)*-1))*-1</f>
        <v>0</v>
      </c>
      <c r="AT33" s="46" t="s">
        <v>225</v>
      </c>
      <c r="AU33" s="9">
        <v>26460</v>
      </c>
      <c r="AV33" s="93">
        <v>0</v>
      </c>
      <c r="AW33" s="93">
        <f t="shared" si="186"/>
        <v>0</v>
      </c>
      <c r="AX33" s="93">
        <f>AV33+AW33</f>
        <v>0</v>
      </c>
      <c r="AY33" s="95">
        <f t="shared" si="187"/>
        <v>0</v>
      </c>
      <c r="AZ33" s="95">
        <f t="shared" si="188"/>
        <v>0</v>
      </c>
      <c r="BA33" s="96">
        <f>BB33+BI33</f>
        <v>0</v>
      </c>
      <c r="BB33" s="96">
        <f>BD33+BE33+BF33+BG33+BH33</f>
        <v>0</v>
      </c>
      <c r="BC33" s="97"/>
      <c r="BD33" s="88"/>
      <c r="BE33" s="88"/>
      <c r="BF33" s="88"/>
      <c r="BG33" s="88"/>
      <c r="BH33" s="88"/>
      <c r="BI33" s="96">
        <f>BJ33+BK33+BL33</f>
        <v>0</v>
      </c>
      <c r="BJ33" s="88"/>
      <c r="BK33" s="88"/>
      <c r="BL33" s="88"/>
      <c r="BM33" s="88">
        <f t="shared" si="189"/>
        <v>0</v>
      </c>
      <c r="BN33" s="88">
        <f t="shared" si="190"/>
        <v>0</v>
      </c>
      <c r="BO33" s="46" t="s">
        <v>225</v>
      </c>
      <c r="BP33" s="9">
        <v>26460</v>
      </c>
      <c r="BQ33" s="93">
        <v>0</v>
      </c>
      <c r="BR33" s="93">
        <f t="shared" si="192"/>
        <v>0</v>
      </c>
      <c r="BS33" s="93">
        <f>BQ33+BR33</f>
        <v>0</v>
      </c>
      <c r="BT33" s="96">
        <f>BU33+CB33</f>
        <v>0</v>
      </c>
      <c r="BU33" s="96">
        <f>BW33+BX33+BY33+BZ33+CA33</f>
        <v>0</v>
      </c>
      <c r="BV33" s="97"/>
      <c r="BW33" s="88"/>
      <c r="BX33" s="88"/>
      <c r="BY33" s="88"/>
      <c r="BZ33" s="88"/>
      <c r="CA33" s="88"/>
      <c r="CB33" s="96">
        <f>CC33+CD33+CE33</f>
        <v>0</v>
      </c>
      <c r="CC33" s="88"/>
      <c r="CD33" s="88"/>
      <c r="CE33" s="88"/>
      <c r="CF33" s="88">
        <f t="shared" si="193"/>
        <v>0</v>
      </c>
      <c r="CG33" s="88">
        <f t="shared" si="194"/>
        <v>0</v>
      </c>
      <c r="CH33" s="46" t="s">
        <v>225</v>
      </c>
      <c r="CI33" s="9">
        <v>26460</v>
      </c>
      <c r="CJ33" s="99">
        <v>0</v>
      </c>
      <c r="CK33" s="99">
        <f t="shared" si="196"/>
        <v>0</v>
      </c>
      <c r="CL33" s="99">
        <f>CJ33+CK33</f>
        <v>0</v>
      </c>
      <c r="CM33" s="96">
        <f>CN33+CU33</f>
        <v>0</v>
      </c>
      <c r="CN33" s="96">
        <f>CP33+CQ33+CR33+CS33+CT33</f>
        <v>0</v>
      </c>
      <c r="CO33" s="97"/>
      <c r="CP33" s="88"/>
      <c r="CQ33" s="88"/>
      <c r="CR33" s="88"/>
      <c r="CS33" s="88"/>
      <c r="CT33" s="88"/>
      <c r="CU33" s="96">
        <f>CV33+CW33+CX33</f>
        <v>0</v>
      </c>
      <c r="CV33" s="88"/>
      <c r="CW33" s="88"/>
      <c r="CX33" s="88"/>
      <c r="CY33" s="88">
        <f t="shared" si="197"/>
        <v>0</v>
      </c>
      <c r="CZ33" s="88">
        <f t="shared" si="198"/>
        <v>0</v>
      </c>
      <c r="DA33" s="46" t="s">
        <v>225</v>
      </c>
      <c r="DB33" s="9">
        <v>26460</v>
      </c>
      <c r="DC33" s="99">
        <v>0</v>
      </c>
      <c r="DD33" s="99">
        <f t="shared" ref="DD33" si="205">ROUND(((CW33-CD33)/DB33/10),2)*-1</f>
        <v>0</v>
      </c>
      <c r="DE33" s="99">
        <f>DC33+DD33</f>
        <v>0</v>
      </c>
      <c r="DF33" s="96">
        <f>DG33+DN33</f>
        <v>0</v>
      </c>
      <c r="DG33" s="96">
        <f>DI33+DJ33+DK33+DL33+DM33</f>
        <v>0</v>
      </c>
      <c r="DH33" s="97"/>
      <c r="DI33" s="88"/>
      <c r="DJ33" s="88"/>
      <c r="DK33" s="88"/>
      <c r="DL33" s="88"/>
      <c r="DM33" s="88"/>
      <c r="DN33" s="96">
        <f>DO33+DP33+DQ33</f>
        <v>0</v>
      </c>
      <c r="DO33" s="88"/>
      <c r="DP33" s="88"/>
      <c r="DQ33" s="88"/>
      <c r="DR33" s="88">
        <f t="shared" si="201"/>
        <v>0</v>
      </c>
      <c r="DS33" s="88">
        <f t="shared" si="202"/>
        <v>0</v>
      </c>
      <c r="DT33" s="46" t="s">
        <v>225</v>
      </c>
      <c r="DU33" s="9">
        <v>26460</v>
      </c>
      <c r="DV33" s="99">
        <v>0</v>
      </c>
      <c r="DW33" s="99">
        <f t="shared" ref="DW33" si="206">ROUND(((DP33-CW33)/DU33/10),2)*-1</f>
        <v>0</v>
      </c>
      <c r="DX33" s="99">
        <f>DV33+DW33</f>
        <v>0</v>
      </c>
    </row>
    <row r="34" spans="1:128" x14ac:dyDescent="0.25">
      <c r="A34" s="30"/>
      <c r="B34" s="31"/>
      <c r="C34" s="32"/>
      <c r="D34" s="33" t="s">
        <v>154</v>
      </c>
      <c r="E34" s="31"/>
      <c r="F34" s="31"/>
      <c r="G34" s="32"/>
      <c r="H34" s="34">
        <f t="shared" ref="H34:AB34" si="207">SUBTOTAL(9,H31:H33)</f>
        <v>25000</v>
      </c>
      <c r="I34" s="34">
        <f t="shared" si="207"/>
        <v>15000</v>
      </c>
      <c r="J34" s="34">
        <f t="shared" si="207"/>
        <v>0</v>
      </c>
      <c r="K34" s="34">
        <f t="shared" si="207"/>
        <v>0</v>
      </c>
      <c r="L34" s="34">
        <f t="shared" si="207"/>
        <v>15000</v>
      </c>
      <c r="M34" s="34">
        <f t="shared" si="207"/>
        <v>0</v>
      </c>
      <c r="N34" s="34">
        <f t="shared" si="207"/>
        <v>0</v>
      </c>
      <c r="O34" s="34">
        <f t="shared" si="207"/>
        <v>0</v>
      </c>
      <c r="P34" s="34">
        <f t="shared" si="207"/>
        <v>10000</v>
      </c>
      <c r="Q34" s="34">
        <f t="shared" si="207"/>
        <v>0</v>
      </c>
      <c r="R34" s="34">
        <f t="shared" si="207"/>
        <v>10000</v>
      </c>
      <c r="S34" s="34">
        <f t="shared" si="207"/>
        <v>0</v>
      </c>
      <c r="T34" s="34">
        <f t="shared" si="207"/>
        <v>-15000</v>
      </c>
      <c r="U34" s="34">
        <f t="shared" si="207"/>
        <v>-10000</v>
      </c>
      <c r="V34" s="34">
        <f t="shared" si="207"/>
        <v>-9750</v>
      </c>
      <c r="W34" s="34">
        <f t="shared" si="207"/>
        <v>-6500</v>
      </c>
      <c r="X34" s="34">
        <f t="shared" si="207"/>
        <v>56067</v>
      </c>
      <c r="Y34" s="34">
        <f t="shared" si="207"/>
        <v>53590</v>
      </c>
      <c r="Z34" s="48">
        <f t="shared" si="207"/>
        <v>0</v>
      </c>
      <c r="AA34" s="48">
        <f t="shared" si="207"/>
        <v>-0.04</v>
      </c>
      <c r="AB34" s="48">
        <f t="shared" si="207"/>
        <v>-0.04</v>
      </c>
      <c r="AC34" s="48">
        <v>-0.02</v>
      </c>
      <c r="AD34" s="48">
        <v>-0.03</v>
      </c>
      <c r="AE34" s="48">
        <f t="shared" ref="AE34:AX34" si="208">SUBTOTAL(9,AE31:AE33)</f>
        <v>-0.05</v>
      </c>
      <c r="AF34" s="34">
        <f t="shared" si="208"/>
        <v>35000</v>
      </c>
      <c r="AG34" s="34">
        <f t="shared" si="208"/>
        <v>15000</v>
      </c>
      <c r="AH34" s="34">
        <f t="shared" si="208"/>
        <v>0</v>
      </c>
      <c r="AI34" s="34">
        <f t="shared" si="208"/>
        <v>0</v>
      </c>
      <c r="AJ34" s="34">
        <f t="shared" si="208"/>
        <v>15000</v>
      </c>
      <c r="AK34" s="34">
        <f t="shared" si="208"/>
        <v>0</v>
      </c>
      <c r="AL34" s="34">
        <f t="shared" si="208"/>
        <v>0</v>
      </c>
      <c r="AM34" s="34">
        <f t="shared" si="208"/>
        <v>0</v>
      </c>
      <c r="AN34" s="34">
        <f t="shared" si="208"/>
        <v>20000</v>
      </c>
      <c r="AO34" s="34">
        <f t="shared" si="208"/>
        <v>0</v>
      </c>
      <c r="AP34" s="34">
        <f t="shared" si="208"/>
        <v>20000</v>
      </c>
      <c r="AQ34" s="34">
        <f t="shared" si="208"/>
        <v>0</v>
      </c>
      <c r="AR34" s="34">
        <f t="shared" si="208"/>
        <v>-5250</v>
      </c>
      <c r="AS34" s="34">
        <f t="shared" si="208"/>
        <v>-13500</v>
      </c>
      <c r="AT34" s="34">
        <f t="shared" si="208"/>
        <v>56067</v>
      </c>
      <c r="AU34" s="34">
        <f t="shared" si="208"/>
        <v>53590</v>
      </c>
      <c r="AV34" s="48">
        <f t="shared" si="208"/>
        <v>0.02</v>
      </c>
      <c r="AW34" s="48">
        <f t="shared" si="208"/>
        <v>-0.04</v>
      </c>
      <c r="AX34" s="48">
        <f t="shared" si="208"/>
        <v>-0.02</v>
      </c>
      <c r="AY34"/>
      <c r="AZ34"/>
      <c r="BA34" s="34">
        <f t="shared" ref="BA34:BS34" si="209">SUBTOTAL(9,BA31:BA33)</f>
        <v>35000</v>
      </c>
      <c r="BB34" s="34">
        <f t="shared" si="209"/>
        <v>15000</v>
      </c>
      <c r="BC34" s="34">
        <f t="shared" si="209"/>
        <v>0</v>
      </c>
      <c r="BD34" s="34">
        <f t="shared" si="209"/>
        <v>0</v>
      </c>
      <c r="BE34" s="34">
        <f t="shared" si="209"/>
        <v>15000</v>
      </c>
      <c r="BF34" s="34">
        <f t="shared" si="209"/>
        <v>0</v>
      </c>
      <c r="BG34" s="34">
        <f t="shared" si="209"/>
        <v>0</v>
      </c>
      <c r="BH34" s="34">
        <f t="shared" si="209"/>
        <v>0</v>
      </c>
      <c r="BI34" s="34">
        <f t="shared" si="209"/>
        <v>20000</v>
      </c>
      <c r="BJ34" s="34">
        <f t="shared" si="209"/>
        <v>0</v>
      </c>
      <c r="BK34" s="34">
        <f t="shared" si="209"/>
        <v>20000</v>
      </c>
      <c r="BL34" s="34">
        <f t="shared" si="209"/>
        <v>0</v>
      </c>
      <c r="BM34" s="34">
        <f t="shared" si="209"/>
        <v>0</v>
      </c>
      <c r="BN34" s="34">
        <f t="shared" si="209"/>
        <v>0</v>
      </c>
      <c r="BO34" s="34">
        <f t="shared" si="209"/>
        <v>56067</v>
      </c>
      <c r="BP34" s="34">
        <f t="shared" si="209"/>
        <v>53590</v>
      </c>
      <c r="BQ34" s="48">
        <f t="shared" si="209"/>
        <v>0</v>
      </c>
      <c r="BR34" s="48">
        <f t="shared" si="209"/>
        <v>0</v>
      </c>
      <c r="BS34" s="48">
        <f t="shared" si="209"/>
        <v>0</v>
      </c>
      <c r="BT34" s="34">
        <f t="shared" ref="BT34:CL34" si="210">SUBTOTAL(9,BT31:BT33)</f>
        <v>35000</v>
      </c>
      <c r="BU34" s="34">
        <f t="shared" si="210"/>
        <v>15000</v>
      </c>
      <c r="BV34" s="34">
        <f t="shared" si="210"/>
        <v>0</v>
      </c>
      <c r="BW34" s="34">
        <f t="shared" si="210"/>
        <v>0</v>
      </c>
      <c r="BX34" s="34">
        <f t="shared" si="210"/>
        <v>15000</v>
      </c>
      <c r="BY34" s="34">
        <f t="shared" si="210"/>
        <v>0</v>
      </c>
      <c r="BZ34" s="34">
        <f t="shared" si="210"/>
        <v>0</v>
      </c>
      <c r="CA34" s="34">
        <f t="shared" si="210"/>
        <v>0</v>
      </c>
      <c r="CB34" s="34">
        <f t="shared" si="210"/>
        <v>20000</v>
      </c>
      <c r="CC34" s="34">
        <f t="shared" si="210"/>
        <v>0</v>
      </c>
      <c r="CD34" s="34">
        <f t="shared" si="210"/>
        <v>20000</v>
      </c>
      <c r="CE34" s="34">
        <f t="shared" si="210"/>
        <v>0</v>
      </c>
      <c r="CF34" s="34">
        <f t="shared" si="210"/>
        <v>0</v>
      </c>
      <c r="CG34" s="34">
        <f t="shared" si="210"/>
        <v>0</v>
      </c>
      <c r="CH34" s="34">
        <f t="shared" si="210"/>
        <v>56067</v>
      </c>
      <c r="CI34" s="34">
        <f t="shared" si="210"/>
        <v>53590</v>
      </c>
      <c r="CJ34" s="63">
        <f t="shared" si="210"/>
        <v>0</v>
      </c>
      <c r="CK34" s="63">
        <f t="shared" si="210"/>
        <v>0</v>
      </c>
      <c r="CL34" s="63">
        <f t="shared" si="210"/>
        <v>0</v>
      </c>
      <c r="CM34" s="34">
        <f t="shared" ref="CM34:DE34" si="211">SUBTOTAL(9,CM31:CM33)</f>
        <v>35000</v>
      </c>
      <c r="CN34" s="34">
        <f t="shared" si="211"/>
        <v>15000</v>
      </c>
      <c r="CO34" s="34">
        <f t="shared" si="211"/>
        <v>0</v>
      </c>
      <c r="CP34" s="34">
        <f t="shared" si="211"/>
        <v>0</v>
      </c>
      <c r="CQ34" s="34">
        <f t="shared" si="211"/>
        <v>15000</v>
      </c>
      <c r="CR34" s="34">
        <f t="shared" si="211"/>
        <v>0</v>
      </c>
      <c r="CS34" s="34">
        <f t="shared" si="211"/>
        <v>0</v>
      </c>
      <c r="CT34" s="34">
        <f t="shared" si="211"/>
        <v>0</v>
      </c>
      <c r="CU34" s="34">
        <f t="shared" si="211"/>
        <v>20000</v>
      </c>
      <c r="CV34" s="34">
        <f t="shared" si="211"/>
        <v>0</v>
      </c>
      <c r="CW34" s="34">
        <f t="shared" si="211"/>
        <v>20000</v>
      </c>
      <c r="CX34" s="34">
        <f t="shared" si="211"/>
        <v>0</v>
      </c>
      <c r="CY34" s="34">
        <f t="shared" si="211"/>
        <v>0</v>
      </c>
      <c r="CZ34" s="34">
        <f t="shared" si="211"/>
        <v>0</v>
      </c>
      <c r="DA34" s="34">
        <f t="shared" si="211"/>
        <v>56067</v>
      </c>
      <c r="DB34" s="34">
        <f t="shared" si="211"/>
        <v>53590</v>
      </c>
      <c r="DC34" s="63">
        <f t="shared" si="211"/>
        <v>0</v>
      </c>
      <c r="DD34" s="63">
        <f t="shared" si="211"/>
        <v>0</v>
      </c>
      <c r="DE34" s="63">
        <f t="shared" si="211"/>
        <v>0</v>
      </c>
      <c r="DF34" s="34">
        <f t="shared" ref="DF34:DX34" si="212">SUBTOTAL(9,DF31:DF33)</f>
        <v>35000</v>
      </c>
      <c r="DG34" s="34">
        <f t="shared" si="212"/>
        <v>15000</v>
      </c>
      <c r="DH34" s="34">
        <f t="shared" si="212"/>
        <v>0</v>
      </c>
      <c r="DI34" s="34">
        <f t="shared" si="212"/>
        <v>0</v>
      </c>
      <c r="DJ34" s="34">
        <f t="shared" si="212"/>
        <v>15000</v>
      </c>
      <c r="DK34" s="34">
        <f t="shared" si="212"/>
        <v>0</v>
      </c>
      <c r="DL34" s="34">
        <f t="shared" si="212"/>
        <v>0</v>
      </c>
      <c r="DM34" s="34">
        <f t="shared" si="212"/>
        <v>0</v>
      </c>
      <c r="DN34" s="34">
        <f t="shared" si="212"/>
        <v>20000</v>
      </c>
      <c r="DO34" s="34">
        <f t="shared" si="212"/>
        <v>0</v>
      </c>
      <c r="DP34" s="34">
        <f t="shared" si="212"/>
        <v>20000</v>
      </c>
      <c r="DQ34" s="34">
        <f t="shared" si="212"/>
        <v>0</v>
      </c>
      <c r="DR34" s="34">
        <f t="shared" si="212"/>
        <v>0</v>
      </c>
      <c r="DS34" s="34">
        <f t="shared" si="212"/>
        <v>0</v>
      </c>
      <c r="DT34" s="34">
        <f t="shared" si="212"/>
        <v>56067</v>
      </c>
      <c r="DU34" s="34">
        <f t="shared" si="212"/>
        <v>53590</v>
      </c>
      <c r="DV34" s="63">
        <f t="shared" si="212"/>
        <v>0</v>
      </c>
      <c r="DW34" s="63">
        <f t="shared" si="212"/>
        <v>0</v>
      </c>
      <c r="DX34" s="63">
        <f t="shared" si="212"/>
        <v>0</v>
      </c>
    </row>
    <row r="35" spans="1:128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41">
        <f>I35+P35</f>
        <v>592240</v>
      </c>
      <c r="I35" s="41">
        <f>K35+L35+M35+N35+O35</f>
        <v>367240</v>
      </c>
      <c r="J35" s="5">
        <v>14</v>
      </c>
      <c r="K35" s="9">
        <v>352240</v>
      </c>
      <c r="L35" s="9"/>
      <c r="M35" s="9">
        <v>15000</v>
      </c>
      <c r="N35" s="9"/>
      <c r="O35" s="9"/>
      <c r="P35" s="41">
        <f>Q35+R35+S35</f>
        <v>225000</v>
      </c>
      <c r="Q35" s="9"/>
      <c r="R35" s="9">
        <v>225000</v>
      </c>
      <c r="S35" s="9"/>
      <c r="T35" s="71">
        <f>(L35+M35+N35)*-1</f>
        <v>-15000</v>
      </c>
      <c r="U35" s="71">
        <f>(Q35+R35)*-1</f>
        <v>-225000</v>
      </c>
      <c r="V35" s="9">
        <f>ROUND(T35*0.65,0)</f>
        <v>-9750</v>
      </c>
      <c r="W35" s="9">
        <f>ROUND(U35*0.65,0)</f>
        <v>-146250</v>
      </c>
      <c r="X35" s="9">
        <v>56067</v>
      </c>
      <c r="Y35" s="9">
        <v>27130</v>
      </c>
      <c r="Z35" s="76">
        <f>IF(T35=0,0,ROUND((T35+L35)/X35/10,2))</f>
        <v>-0.03</v>
      </c>
      <c r="AA35" s="76">
        <f>IF(U35=0,0,ROUND((U35+Q35)/Y35/10,2))</f>
        <v>-0.83</v>
      </c>
      <c r="AB35" s="76">
        <f>Z35+AA35</f>
        <v>-0.86</v>
      </c>
      <c r="AC35" s="47">
        <v>-0.02</v>
      </c>
      <c r="AD35" s="47">
        <v>-0.54</v>
      </c>
      <c r="AE35" s="47">
        <f>AC35+AD35</f>
        <v>-0.56000000000000005</v>
      </c>
      <c r="AF35" s="41">
        <f>AG35+AN35</f>
        <v>592240</v>
      </c>
      <c r="AG35" s="41">
        <f>AI35+AJ35+AK35+AL35+AM35</f>
        <v>367240</v>
      </c>
      <c r="AH35" s="5">
        <v>14</v>
      </c>
      <c r="AI35" s="9">
        <v>352240</v>
      </c>
      <c r="AJ35" s="9"/>
      <c r="AK35" s="9">
        <v>15000</v>
      </c>
      <c r="AL35" s="9"/>
      <c r="AM35" s="9"/>
      <c r="AN35" s="41">
        <f>AO35+AP35+AQ35</f>
        <v>225000</v>
      </c>
      <c r="AO35" s="9"/>
      <c r="AP35" s="9">
        <v>225000</v>
      </c>
      <c r="AQ35" s="9"/>
      <c r="AR35" s="88">
        <f>((AL35+AK35+AJ35)-((V35)*-1))*-1</f>
        <v>-5250</v>
      </c>
      <c r="AS35" s="88">
        <f>((AO35+AP35)-((W35)*-1))*-1</f>
        <v>-78750</v>
      </c>
      <c r="AT35" s="9">
        <v>56067</v>
      </c>
      <c r="AU35" s="9">
        <v>27130</v>
      </c>
      <c r="AV35" s="93">
        <f t="shared" ref="AV35" si="213">ROUND((AY35/AT35/10)+(AC35),2)*-1</f>
        <v>-0.01</v>
      </c>
      <c r="AW35" s="93">
        <f t="shared" ref="AW35" si="214">ROUND((AZ35/AU35/10)+AD35,2)*-1</f>
        <v>-0.28999999999999998</v>
      </c>
      <c r="AX35" s="93">
        <f>AV35+AW35</f>
        <v>-0.3</v>
      </c>
      <c r="AY35" s="95">
        <f t="shared" ref="AY35:AY36" si="215">AK35+AL35</f>
        <v>15000</v>
      </c>
      <c r="AZ35" s="95">
        <f t="shared" ref="AZ35:AZ36" si="216">AP35</f>
        <v>225000</v>
      </c>
      <c r="BA35" s="96">
        <f>BB35+BI35</f>
        <v>592240</v>
      </c>
      <c r="BB35" s="96">
        <f>BD35+BE35+BF35+BG35+BH35</f>
        <v>367240</v>
      </c>
      <c r="BC35" s="97">
        <v>14</v>
      </c>
      <c r="BD35" s="88">
        <v>352240</v>
      </c>
      <c r="BE35" s="88"/>
      <c r="BF35" s="88">
        <v>15000</v>
      </c>
      <c r="BG35" s="88"/>
      <c r="BH35" s="88"/>
      <c r="BI35" s="96">
        <f>BJ35+BK35+BL35</f>
        <v>225000</v>
      </c>
      <c r="BJ35" s="88"/>
      <c r="BK35" s="88">
        <v>225000</v>
      </c>
      <c r="BL35" s="88"/>
      <c r="BM35" s="88">
        <f t="shared" ref="BM35:BM36" si="217">(BE35+BF35+BG35)-(AJ35+AK35+AL35)</f>
        <v>0</v>
      </c>
      <c r="BN35" s="88">
        <f t="shared" ref="BN35:BN36" si="218">(BJ35+BK35)-(AO35+AP35)</f>
        <v>0</v>
      </c>
      <c r="BO35" s="9">
        <v>56067</v>
      </c>
      <c r="BP35" s="9">
        <v>27130</v>
      </c>
      <c r="BQ35" s="93">
        <f t="shared" ref="BQ35" si="219">ROUND(((BF35+BG35)-(AK35+AL35))/BO35/10,2)*-1</f>
        <v>0</v>
      </c>
      <c r="BR35" s="93">
        <f t="shared" ref="BR35" si="220">ROUND(((BK35-AP35)/BP35/10),2)*-1</f>
        <v>0</v>
      </c>
      <c r="BS35" s="93">
        <f>BQ35+BR35</f>
        <v>0</v>
      </c>
      <c r="BT35" s="96">
        <f>BU35+CB35</f>
        <v>632240</v>
      </c>
      <c r="BU35" s="96">
        <f>BW35+BX35+BY35+BZ35+CA35</f>
        <v>367240</v>
      </c>
      <c r="BV35" s="97">
        <v>14</v>
      </c>
      <c r="BW35" s="88">
        <v>352240</v>
      </c>
      <c r="BX35" s="85"/>
      <c r="BY35" s="85">
        <v>15000</v>
      </c>
      <c r="BZ35" s="85"/>
      <c r="CA35" s="85"/>
      <c r="CB35" s="83">
        <v>265000</v>
      </c>
      <c r="CC35" s="85"/>
      <c r="CD35" s="85">
        <v>265000</v>
      </c>
      <c r="CE35" s="85"/>
      <c r="CF35" s="88">
        <f t="shared" ref="CF35:CF36" si="221">(BX35+BY35+BZ35)-(BE35+BF35+BG35)</f>
        <v>0</v>
      </c>
      <c r="CG35" s="88">
        <f t="shared" ref="CG35:CG36" si="222">(CC35+CD35)-(BJ35+BK35)</f>
        <v>40000</v>
      </c>
      <c r="CH35" s="9">
        <v>56067</v>
      </c>
      <c r="CI35" s="9">
        <v>27130</v>
      </c>
      <c r="CJ35" s="99">
        <f t="shared" ref="CJ35" si="223">ROUND(((BY35+BZ35)-(BF35+BG35))/CH35/10,2)*-1</f>
        <v>0</v>
      </c>
      <c r="CK35" s="99">
        <f t="shared" ref="CK35" si="224">ROUND(((CD35-BK35)/CI35/10),2)*-1</f>
        <v>-0.15</v>
      </c>
      <c r="CL35" s="99">
        <f>CJ35+CK35</f>
        <v>-0.15</v>
      </c>
      <c r="CM35" s="96">
        <f>CN35+CU35</f>
        <v>632240</v>
      </c>
      <c r="CN35" s="96">
        <f>CP35+CQ35+CR35+CS35+CT35</f>
        <v>367240</v>
      </c>
      <c r="CO35" s="97">
        <v>14</v>
      </c>
      <c r="CP35" s="88">
        <v>352240</v>
      </c>
      <c r="CQ35" s="88"/>
      <c r="CR35" s="88">
        <v>15000</v>
      </c>
      <c r="CS35" s="88"/>
      <c r="CT35" s="88"/>
      <c r="CU35" s="96">
        <v>265000</v>
      </c>
      <c r="CV35" s="88"/>
      <c r="CW35" s="88">
        <v>265000</v>
      </c>
      <c r="CX35" s="88"/>
      <c r="CY35" s="88">
        <f t="shared" ref="CY35:CY36" si="225">(CQ35+CR35+CS35)-(BX35+BY35+BZ35)</f>
        <v>0</v>
      </c>
      <c r="CZ35" s="88">
        <f t="shared" ref="CZ35:CZ36" si="226">(CV35+CW35)-(CC35+CD35)</f>
        <v>0</v>
      </c>
      <c r="DA35" s="9">
        <v>56067</v>
      </c>
      <c r="DB35" s="9">
        <v>27130</v>
      </c>
      <c r="DC35" s="99">
        <f t="shared" ref="DC35" si="227">ROUND(((CR35+CS35)-(BY35+BZ35))/DA35/10,2)*-1</f>
        <v>0</v>
      </c>
      <c r="DD35" s="99">
        <f t="shared" ref="DD35" si="228">ROUND(((CW35-CD35)/DB35/10),2)*-1</f>
        <v>0</v>
      </c>
      <c r="DE35" s="99">
        <f>DC35+DD35</f>
        <v>0</v>
      </c>
      <c r="DF35" s="96">
        <f>DG35+DN35</f>
        <v>572240</v>
      </c>
      <c r="DG35" s="96">
        <f>DI35+DJ35+DK35+DL35+DM35</f>
        <v>367240</v>
      </c>
      <c r="DH35" s="97">
        <v>14</v>
      </c>
      <c r="DI35" s="88">
        <v>352240</v>
      </c>
      <c r="DJ35" s="88"/>
      <c r="DK35" s="88">
        <v>15000</v>
      </c>
      <c r="DL35" s="88"/>
      <c r="DM35" s="88"/>
      <c r="DN35" s="96">
        <f t="shared" ref="DN35:DN36" si="229">DO35+DP35+DQ35</f>
        <v>205000</v>
      </c>
      <c r="DO35" s="88"/>
      <c r="DP35" s="85">
        <v>205000</v>
      </c>
      <c r="DQ35" s="88"/>
      <c r="DR35" s="88">
        <f t="shared" ref="DR35:DR36" si="230">(DJ35+DK35+DL35)-(CQ35+CR35+CS35)</f>
        <v>0</v>
      </c>
      <c r="DS35" s="88">
        <f t="shared" ref="DS35:DS36" si="231">(DO35+DP35)-(CV35+CW35)</f>
        <v>-60000</v>
      </c>
      <c r="DT35" s="9">
        <v>56067</v>
      </c>
      <c r="DU35" s="9">
        <v>27130</v>
      </c>
      <c r="DV35" s="99">
        <f t="shared" ref="DV35" si="232">ROUND(((DK35+DL35)-(CR35+CS35))/DT35/10,2)*-1</f>
        <v>0</v>
      </c>
      <c r="DW35" s="99">
        <f t="shared" ref="DW35" si="233">ROUND(((DP35-CW35)/DU35/10),2)*-1</f>
        <v>0.22</v>
      </c>
      <c r="DX35" s="99">
        <f>DV35+DW35</f>
        <v>0.22</v>
      </c>
    </row>
    <row r="36" spans="1:128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41">
        <f>I36+P36</f>
        <v>0</v>
      </c>
      <c r="I36" s="41">
        <f>K36+L36+M36+N36+O36</f>
        <v>0</v>
      </c>
      <c r="J36" s="5"/>
      <c r="K36" s="9"/>
      <c r="L36" s="9"/>
      <c r="M36" s="9"/>
      <c r="N36" s="9"/>
      <c r="O36" s="9"/>
      <c r="P36" s="41">
        <f>Q36+R36+S36</f>
        <v>0</v>
      </c>
      <c r="Q36" s="9"/>
      <c r="R36" s="9"/>
      <c r="S36" s="9"/>
      <c r="T36" s="71">
        <f>(L36+M36+N36)*-1</f>
        <v>0</v>
      </c>
      <c r="U36" s="71">
        <f>(Q36+R36)*-1</f>
        <v>0</v>
      </c>
      <c r="V36" s="9">
        <f>ROUND(T36*0.65,0)</f>
        <v>0</v>
      </c>
      <c r="W36" s="9">
        <f>ROUND(U36*0.65,0)</f>
        <v>0</v>
      </c>
      <c r="X36" s="46" t="s">
        <v>225</v>
      </c>
      <c r="Y36" s="46" t="s">
        <v>225</v>
      </c>
      <c r="Z36" s="76">
        <f>IF(T36=0,0,ROUND((T36+L36)/X36/10,2))</f>
        <v>0</v>
      </c>
      <c r="AA36" s="76">
        <f>IF(U36=0,0,ROUND((U36+Q36)/Y36/10,2))</f>
        <v>0</v>
      </c>
      <c r="AB36" s="76">
        <f>Z36+AA36</f>
        <v>0</v>
      </c>
      <c r="AC36" s="47">
        <v>0</v>
      </c>
      <c r="AD36" s="47">
        <v>0</v>
      </c>
      <c r="AE36" s="47">
        <f>AC36+AD36</f>
        <v>0</v>
      </c>
      <c r="AF36" s="41">
        <f>AG36+AN36</f>
        <v>0</v>
      </c>
      <c r="AG36" s="41">
        <f>AI36+AJ36+AK36+AL36+AM36</f>
        <v>0</v>
      </c>
      <c r="AH36" s="5"/>
      <c r="AI36" s="9"/>
      <c r="AJ36" s="9"/>
      <c r="AK36" s="9"/>
      <c r="AL36" s="9"/>
      <c r="AM36" s="9"/>
      <c r="AN36" s="41">
        <f>AO36+AP36+AQ36</f>
        <v>0</v>
      </c>
      <c r="AO36" s="9"/>
      <c r="AP36" s="9"/>
      <c r="AQ36" s="9"/>
      <c r="AR36" s="88">
        <f>((AL36+AK36+AJ36)-((V36)*-1))*-1</f>
        <v>0</v>
      </c>
      <c r="AS36" s="88">
        <f>((AO36+AP36)-((W36)*-1))*-1</f>
        <v>0</v>
      </c>
      <c r="AT36" s="46" t="s">
        <v>225</v>
      </c>
      <c r="AU36" s="46" t="s">
        <v>225</v>
      </c>
      <c r="AV36" s="93">
        <v>0</v>
      </c>
      <c r="AW36" s="93">
        <v>0</v>
      </c>
      <c r="AX36" s="93">
        <f>AV36+AW36</f>
        <v>0</v>
      </c>
      <c r="AY36" s="95">
        <f t="shared" si="215"/>
        <v>0</v>
      </c>
      <c r="AZ36" s="95">
        <f t="shared" si="216"/>
        <v>0</v>
      </c>
      <c r="BA36" s="96">
        <f>BB36+BI36</f>
        <v>0</v>
      </c>
      <c r="BB36" s="96">
        <f>BD36+BE36+BF36+BG36+BH36</f>
        <v>0</v>
      </c>
      <c r="BC36" s="97"/>
      <c r="BD36" s="88"/>
      <c r="BE36" s="88"/>
      <c r="BF36" s="88"/>
      <c r="BG36" s="88"/>
      <c r="BH36" s="88"/>
      <c r="BI36" s="96">
        <f>BJ36+BK36+BL36</f>
        <v>0</v>
      </c>
      <c r="BJ36" s="88"/>
      <c r="BK36" s="88"/>
      <c r="BL36" s="88"/>
      <c r="BM36" s="88">
        <f t="shared" si="217"/>
        <v>0</v>
      </c>
      <c r="BN36" s="88">
        <f t="shared" si="218"/>
        <v>0</v>
      </c>
      <c r="BO36" s="46" t="s">
        <v>225</v>
      </c>
      <c r="BP36" s="46" t="s">
        <v>225</v>
      </c>
      <c r="BQ36" s="93">
        <v>0</v>
      </c>
      <c r="BR36" s="93">
        <v>0</v>
      </c>
      <c r="BS36" s="93">
        <f>BQ36+BR36</f>
        <v>0</v>
      </c>
      <c r="BT36" s="96">
        <f>BU36+CB36</f>
        <v>0</v>
      </c>
      <c r="BU36" s="96">
        <f>BW36+BX36+BY36+BZ36+CA36</f>
        <v>0</v>
      </c>
      <c r="BV36" s="84"/>
      <c r="BW36" s="85"/>
      <c r="BX36" s="85"/>
      <c r="BY36" s="85"/>
      <c r="BZ36" s="85"/>
      <c r="CA36" s="85"/>
      <c r="CB36" s="83">
        <v>0</v>
      </c>
      <c r="CC36" s="85"/>
      <c r="CD36" s="85"/>
      <c r="CE36" s="85"/>
      <c r="CF36" s="88">
        <f t="shared" si="221"/>
        <v>0</v>
      </c>
      <c r="CG36" s="88">
        <f t="shared" si="222"/>
        <v>0</v>
      </c>
      <c r="CH36" s="46" t="s">
        <v>225</v>
      </c>
      <c r="CI36" s="46" t="s">
        <v>225</v>
      </c>
      <c r="CJ36" s="99">
        <v>0</v>
      </c>
      <c r="CK36" s="99">
        <v>0</v>
      </c>
      <c r="CL36" s="99">
        <f>CJ36+CK36</f>
        <v>0</v>
      </c>
      <c r="CM36" s="96">
        <f>CN36+CU36</f>
        <v>0</v>
      </c>
      <c r="CN36" s="96">
        <f>CP36+CQ36+CR36+CS36+CT36</f>
        <v>0</v>
      </c>
      <c r="CO36" s="97"/>
      <c r="CP36" s="88"/>
      <c r="CQ36" s="88"/>
      <c r="CR36" s="88"/>
      <c r="CS36" s="88"/>
      <c r="CT36" s="88"/>
      <c r="CU36" s="96">
        <v>0</v>
      </c>
      <c r="CV36" s="88"/>
      <c r="CW36" s="88"/>
      <c r="CX36" s="88"/>
      <c r="CY36" s="88">
        <f t="shared" si="225"/>
        <v>0</v>
      </c>
      <c r="CZ36" s="88">
        <f t="shared" si="226"/>
        <v>0</v>
      </c>
      <c r="DA36" s="46" t="s">
        <v>225</v>
      </c>
      <c r="DB36" s="46" t="s">
        <v>225</v>
      </c>
      <c r="DC36" s="99">
        <v>0</v>
      </c>
      <c r="DD36" s="99">
        <v>0</v>
      </c>
      <c r="DE36" s="99">
        <f>DC36+DD36</f>
        <v>0</v>
      </c>
      <c r="DF36" s="96">
        <f>DG36+DN36</f>
        <v>0</v>
      </c>
      <c r="DG36" s="96">
        <f>DI36+DJ36+DK36+DL36+DM36</f>
        <v>0</v>
      </c>
      <c r="DH36" s="97"/>
      <c r="DI36" s="88"/>
      <c r="DJ36" s="88"/>
      <c r="DK36" s="88"/>
      <c r="DL36" s="88"/>
      <c r="DM36" s="88"/>
      <c r="DN36" s="96">
        <f t="shared" si="229"/>
        <v>0</v>
      </c>
      <c r="DO36" s="88"/>
      <c r="DP36" s="88"/>
      <c r="DQ36" s="88"/>
      <c r="DR36" s="88">
        <f t="shared" si="230"/>
        <v>0</v>
      </c>
      <c r="DS36" s="88">
        <f t="shared" si="231"/>
        <v>0</v>
      </c>
      <c r="DT36" s="46" t="s">
        <v>225</v>
      </c>
      <c r="DU36" s="46" t="s">
        <v>225</v>
      </c>
      <c r="DV36" s="99">
        <v>0</v>
      </c>
      <c r="DW36" s="99">
        <v>0</v>
      </c>
      <c r="DX36" s="99">
        <f>DV36+DW36</f>
        <v>0</v>
      </c>
    </row>
    <row r="37" spans="1:128" x14ac:dyDescent="0.25">
      <c r="A37" s="30"/>
      <c r="B37" s="31"/>
      <c r="C37" s="32"/>
      <c r="D37" s="33" t="s">
        <v>155</v>
      </c>
      <c r="E37" s="35"/>
      <c r="F37" s="35"/>
      <c r="G37" s="35"/>
      <c r="H37" s="34">
        <f t="shared" ref="H37:AB37" si="234">SUBTOTAL(9,H35:H36)</f>
        <v>592240</v>
      </c>
      <c r="I37" s="34">
        <f t="shared" si="234"/>
        <v>367240</v>
      </c>
      <c r="J37" s="34">
        <f t="shared" si="234"/>
        <v>14</v>
      </c>
      <c r="K37" s="34">
        <f t="shared" si="234"/>
        <v>352240</v>
      </c>
      <c r="L37" s="34">
        <f t="shared" si="234"/>
        <v>0</v>
      </c>
      <c r="M37" s="34">
        <f t="shared" si="234"/>
        <v>15000</v>
      </c>
      <c r="N37" s="34">
        <f t="shared" si="234"/>
        <v>0</v>
      </c>
      <c r="O37" s="34">
        <f t="shared" si="234"/>
        <v>0</v>
      </c>
      <c r="P37" s="34">
        <f t="shared" si="234"/>
        <v>225000</v>
      </c>
      <c r="Q37" s="34">
        <f t="shared" si="234"/>
        <v>0</v>
      </c>
      <c r="R37" s="34">
        <f t="shared" si="234"/>
        <v>225000</v>
      </c>
      <c r="S37" s="34">
        <f t="shared" si="234"/>
        <v>0</v>
      </c>
      <c r="T37" s="34">
        <f t="shared" si="234"/>
        <v>-15000</v>
      </c>
      <c r="U37" s="34">
        <f t="shared" si="234"/>
        <v>-225000</v>
      </c>
      <c r="V37" s="34">
        <f t="shared" si="234"/>
        <v>-9750</v>
      </c>
      <c r="W37" s="34">
        <f t="shared" si="234"/>
        <v>-146250</v>
      </c>
      <c r="X37" s="34">
        <f t="shared" si="234"/>
        <v>56067</v>
      </c>
      <c r="Y37" s="34">
        <f t="shared" si="234"/>
        <v>27130</v>
      </c>
      <c r="Z37" s="48">
        <f t="shared" si="234"/>
        <v>-0.03</v>
      </c>
      <c r="AA37" s="48">
        <f t="shared" si="234"/>
        <v>-0.83</v>
      </c>
      <c r="AB37" s="48">
        <f t="shared" si="234"/>
        <v>-0.86</v>
      </c>
      <c r="AC37" s="48">
        <v>-0.02</v>
      </c>
      <c r="AD37" s="48">
        <v>-0.54</v>
      </c>
      <c r="AE37" s="48">
        <f t="shared" ref="AE37:AX37" si="235">SUBTOTAL(9,AE35:AE36)</f>
        <v>-0.56000000000000005</v>
      </c>
      <c r="AF37" s="34">
        <f t="shared" si="235"/>
        <v>592240</v>
      </c>
      <c r="AG37" s="34">
        <f t="shared" si="235"/>
        <v>367240</v>
      </c>
      <c r="AH37" s="34">
        <f t="shared" si="235"/>
        <v>14</v>
      </c>
      <c r="AI37" s="34">
        <f t="shared" si="235"/>
        <v>352240</v>
      </c>
      <c r="AJ37" s="34">
        <f t="shared" si="235"/>
        <v>0</v>
      </c>
      <c r="AK37" s="34">
        <f t="shared" si="235"/>
        <v>15000</v>
      </c>
      <c r="AL37" s="34">
        <f t="shared" si="235"/>
        <v>0</v>
      </c>
      <c r="AM37" s="34">
        <f t="shared" si="235"/>
        <v>0</v>
      </c>
      <c r="AN37" s="34">
        <f t="shared" si="235"/>
        <v>225000</v>
      </c>
      <c r="AO37" s="34">
        <f t="shared" si="235"/>
        <v>0</v>
      </c>
      <c r="AP37" s="34">
        <f t="shared" si="235"/>
        <v>225000</v>
      </c>
      <c r="AQ37" s="34">
        <f t="shared" si="235"/>
        <v>0</v>
      </c>
      <c r="AR37" s="34">
        <f t="shared" si="235"/>
        <v>-5250</v>
      </c>
      <c r="AS37" s="34">
        <f t="shared" si="235"/>
        <v>-78750</v>
      </c>
      <c r="AT37" s="34">
        <f t="shared" si="235"/>
        <v>56067</v>
      </c>
      <c r="AU37" s="34">
        <f t="shared" si="235"/>
        <v>27130</v>
      </c>
      <c r="AV37" s="48">
        <f t="shared" si="235"/>
        <v>-0.01</v>
      </c>
      <c r="AW37" s="48">
        <f t="shared" si="235"/>
        <v>-0.28999999999999998</v>
      </c>
      <c r="AX37" s="48">
        <f t="shared" si="235"/>
        <v>-0.3</v>
      </c>
      <c r="AY37"/>
      <c r="AZ37"/>
      <c r="BA37" s="34">
        <f t="shared" ref="BA37:BS37" si="236">SUBTOTAL(9,BA35:BA36)</f>
        <v>592240</v>
      </c>
      <c r="BB37" s="34">
        <f t="shared" si="236"/>
        <v>367240</v>
      </c>
      <c r="BC37" s="34">
        <f t="shared" si="236"/>
        <v>14</v>
      </c>
      <c r="BD37" s="34">
        <f t="shared" si="236"/>
        <v>352240</v>
      </c>
      <c r="BE37" s="34">
        <f t="shared" si="236"/>
        <v>0</v>
      </c>
      <c r="BF37" s="34">
        <f t="shared" si="236"/>
        <v>15000</v>
      </c>
      <c r="BG37" s="34">
        <f t="shared" si="236"/>
        <v>0</v>
      </c>
      <c r="BH37" s="34">
        <f t="shared" si="236"/>
        <v>0</v>
      </c>
      <c r="BI37" s="34">
        <f t="shared" si="236"/>
        <v>225000</v>
      </c>
      <c r="BJ37" s="34">
        <f t="shared" si="236"/>
        <v>0</v>
      </c>
      <c r="BK37" s="34">
        <f t="shared" si="236"/>
        <v>225000</v>
      </c>
      <c r="BL37" s="34">
        <f t="shared" si="236"/>
        <v>0</v>
      </c>
      <c r="BM37" s="34">
        <f t="shared" si="236"/>
        <v>0</v>
      </c>
      <c r="BN37" s="34">
        <f t="shared" si="236"/>
        <v>0</v>
      </c>
      <c r="BO37" s="34">
        <f t="shared" si="236"/>
        <v>56067</v>
      </c>
      <c r="BP37" s="34">
        <f t="shared" si="236"/>
        <v>27130</v>
      </c>
      <c r="BQ37" s="48">
        <f t="shared" si="236"/>
        <v>0</v>
      </c>
      <c r="BR37" s="48">
        <f t="shared" si="236"/>
        <v>0</v>
      </c>
      <c r="BS37" s="48">
        <f t="shared" si="236"/>
        <v>0</v>
      </c>
      <c r="BT37" s="34">
        <f t="shared" ref="BT37:CL37" si="237">SUBTOTAL(9,BT35:BT36)</f>
        <v>632240</v>
      </c>
      <c r="BU37" s="34">
        <f t="shared" si="237"/>
        <v>367240</v>
      </c>
      <c r="BV37" s="34">
        <f t="shared" si="237"/>
        <v>14</v>
      </c>
      <c r="BW37" s="34">
        <f t="shared" si="237"/>
        <v>352240</v>
      </c>
      <c r="BX37" s="34">
        <f t="shared" si="237"/>
        <v>0</v>
      </c>
      <c r="BY37" s="34">
        <f t="shared" si="237"/>
        <v>15000</v>
      </c>
      <c r="BZ37" s="34">
        <f t="shared" si="237"/>
        <v>0</v>
      </c>
      <c r="CA37" s="34">
        <f t="shared" si="237"/>
        <v>0</v>
      </c>
      <c r="CB37" s="34">
        <f t="shared" si="237"/>
        <v>265000</v>
      </c>
      <c r="CC37" s="34">
        <f t="shared" si="237"/>
        <v>0</v>
      </c>
      <c r="CD37" s="34">
        <f t="shared" si="237"/>
        <v>265000</v>
      </c>
      <c r="CE37" s="34">
        <f t="shared" si="237"/>
        <v>0</v>
      </c>
      <c r="CF37" s="34">
        <f t="shared" si="237"/>
        <v>0</v>
      </c>
      <c r="CG37" s="34">
        <f t="shared" si="237"/>
        <v>40000</v>
      </c>
      <c r="CH37" s="34">
        <f t="shared" si="237"/>
        <v>56067</v>
      </c>
      <c r="CI37" s="34">
        <f t="shared" si="237"/>
        <v>27130</v>
      </c>
      <c r="CJ37" s="63">
        <f t="shared" si="237"/>
        <v>0</v>
      </c>
      <c r="CK37" s="63">
        <f t="shared" si="237"/>
        <v>-0.15</v>
      </c>
      <c r="CL37" s="63">
        <f t="shared" si="237"/>
        <v>-0.15</v>
      </c>
      <c r="CM37" s="34">
        <f t="shared" ref="CM37:DE37" si="238">SUBTOTAL(9,CM35:CM36)</f>
        <v>632240</v>
      </c>
      <c r="CN37" s="34">
        <f t="shared" si="238"/>
        <v>367240</v>
      </c>
      <c r="CO37" s="34">
        <f t="shared" si="238"/>
        <v>14</v>
      </c>
      <c r="CP37" s="34">
        <f t="shared" si="238"/>
        <v>352240</v>
      </c>
      <c r="CQ37" s="34">
        <f t="shared" si="238"/>
        <v>0</v>
      </c>
      <c r="CR37" s="34">
        <f t="shared" si="238"/>
        <v>15000</v>
      </c>
      <c r="CS37" s="34">
        <f t="shared" si="238"/>
        <v>0</v>
      </c>
      <c r="CT37" s="34">
        <f t="shared" si="238"/>
        <v>0</v>
      </c>
      <c r="CU37" s="34">
        <f t="shared" si="238"/>
        <v>265000</v>
      </c>
      <c r="CV37" s="34">
        <f t="shared" si="238"/>
        <v>0</v>
      </c>
      <c r="CW37" s="34">
        <f t="shared" si="238"/>
        <v>265000</v>
      </c>
      <c r="CX37" s="34">
        <f t="shared" si="238"/>
        <v>0</v>
      </c>
      <c r="CY37" s="34">
        <f t="shared" si="238"/>
        <v>0</v>
      </c>
      <c r="CZ37" s="34">
        <f t="shared" si="238"/>
        <v>0</v>
      </c>
      <c r="DA37" s="34">
        <f t="shared" si="238"/>
        <v>56067</v>
      </c>
      <c r="DB37" s="34">
        <f t="shared" si="238"/>
        <v>27130</v>
      </c>
      <c r="DC37" s="63">
        <f t="shared" si="238"/>
        <v>0</v>
      </c>
      <c r="DD37" s="63">
        <f t="shared" si="238"/>
        <v>0</v>
      </c>
      <c r="DE37" s="63">
        <f t="shared" si="238"/>
        <v>0</v>
      </c>
      <c r="DF37" s="34">
        <f t="shared" ref="DF37:DX37" si="239">SUBTOTAL(9,DF35:DF36)</f>
        <v>572240</v>
      </c>
      <c r="DG37" s="34">
        <f t="shared" si="239"/>
        <v>367240</v>
      </c>
      <c r="DH37" s="34">
        <f t="shared" si="239"/>
        <v>14</v>
      </c>
      <c r="DI37" s="34">
        <f t="shared" si="239"/>
        <v>352240</v>
      </c>
      <c r="DJ37" s="34">
        <f t="shared" si="239"/>
        <v>0</v>
      </c>
      <c r="DK37" s="34">
        <f t="shared" si="239"/>
        <v>15000</v>
      </c>
      <c r="DL37" s="34">
        <f t="shared" si="239"/>
        <v>0</v>
      </c>
      <c r="DM37" s="34">
        <f t="shared" si="239"/>
        <v>0</v>
      </c>
      <c r="DN37" s="34">
        <f t="shared" si="239"/>
        <v>205000</v>
      </c>
      <c r="DO37" s="34">
        <f t="shared" si="239"/>
        <v>0</v>
      </c>
      <c r="DP37" s="34">
        <f t="shared" si="239"/>
        <v>205000</v>
      </c>
      <c r="DQ37" s="34">
        <f t="shared" si="239"/>
        <v>0</v>
      </c>
      <c r="DR37" s="34">
        <f t="shared" si="239"/>
        <v>0</v>
      </c>
      <c r="DS37" s="34">
        <f t="shared" si="239"/>
        <v>-60000</v>
      </c>
      <c r="DT37" s="34">
        <f t="shared" si="239"/>
        <v>56067</v>
      </c>
      <c r="DU37" s="34">
        <f t="shared" si="239"/>
        <v>27130</v>
      </c>
      <c r="DV37" s="63">
        <f t="shared" si="239"/>
        <v>0</v>
      </c>
      <c r="DW37" s="63">
        <f t="shared" si="239"/>
        <v>0.22</v>
      </c>
      <c r="DX37" s="63">
        <f t="shared" si="239"/>
        <v>0.22</v>
      </c>
    </row>
    <row r="38" spans="1:128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41">
        <f>I38+P38</f>
        <v>100000</v>
      </c>
      <c r="I38" s="41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1">
        <f>Q38+R38+S38</f>
        <v>60000</v>
      </c>
      <c r="Q38" s="9"/>
      <c r="R38" s="9">
        <v>60000</v>
      </c>
      <c r="S38" s="9"/>
      <c r="T38" s="71">
        <f>(L38+M38+N38)*-1</f>
        <v>-40000</v>
      </c>
      <c r="U38" s="71">
        <f>(Q38+R38)*-1</f>
        <v>-60000</v>
      </c>
      <c r="V38" s="9">
        <f t="shared" ref="V38:W40" si="240">ROUND(T38*0.65,0)</f>
        <v>-26000</v>
      </c>
      <c r="W38" s="9">
        <f t="shared" si="240"/>
        <v>-39000</v>
      </c>
      <c r="X38" s="9">
        <v>56067</v>
      </c>
      <c r="Y38" s="9">
        <v>27130</v>
      </c>
      <c r="Z38" s="76">
        <f>IF(T38=0,0,ROUND((T38+L38)/X38/10,2))</f>
        <v>-0.04</v>
      </c>
      <c r="AA38" s="76">
        <f>IF(U38=0,0,ROUND((U38+Q38)/Y38/10,2))</f>
        <v>-0.22</v>
      </c>
      <c r="AB38" s="76">
        <f>Z38+AA38</f>
        <v>-0.26</v>
      </c>
      <c r="AC38" s="47">
        <v>-0.05</v>
      </c>
      <c r="AD38" s="47">
        <v>-0.14000000000000001</v>
      </c>
      <c r="AE38" s="47">
        <f>AC38+AD38</f>
        <v>-0.19</v>
      </c>
      <c r="AF38" s="41">
        <f>AG38+AN38</f>
        <v>100000</v>
      </c>
      <c r="AG38" s="41">
        <f>AI38+AJ38+AK38+AL38+AM38</f>
        <v>40000</v>
      </c>
      <c r="AH38" s="5"/>
      <c r="AI38" s="9"/>
      <c r="AJ38" s="9">
        <v>20000</v>
      </c>
      <c r="AK38" s="9">
        <v>20000</v>
      </c>
      <c r="AL38" s="9"/>
      <c r="AM38" s="9"/>
      <c r="AN38" s="41">
        <f>AO38+AP38+AQ38</f>
        <v>60000</v>
      </c>
      <c r="AO38" s="9"/>
      <c r="AP38" s="9">
        <v>60000</v>
      </c>
      <c r="AQ38" s="9"/>
      <c r="AR38" s="88">
        <f>((AL38+AK38+AJ38)-((V38)*-1))*-1</f>
        <v>-14000</v>
      </c>
      <c r="AS38" s="88">
        <f>((AO38+AP38)-((W38)*-1))*-1</f>
        <v>-21000</v>
      </c>
      <c r="AT38" s="9">
        <v>56067</v>
      </c>
      <c r="AU38" s="9">
        <v>27130</v>
      </c>
      <c r="AV38" s="93">
        <f t="shared" ref="AV38:AV40" si="241">ROUND((AY38/AT38/10)+(AC38),2)*-1</f>
        <v>0.01</v>
      </c>
      <c r="AW38" s="93">
        <f t="shared" ref="AW38:AW40" si="242">ROUND((AZ38/AU38/10)+AD38,2)*-1</f>
        <v>-0.08</v>
      </c>
      <c r="AX38" s="93">
        <f>AV38+AW38</f>
        <v>-7.0000000000000007E-2</v>
      </c>
      <c r="AY38" s="95">
        <f t="shared" ref="AY38:AY40" si="243">AK38+AL38</f>
        <v>20000</v>
      </c>
      <c r="AZ38" s="95">
        <f t="shared" ref="AZ38:AZ40" si="244">AP38</f>
        <v>60000</v>
      </c>
      <c r="BA38" s="96">
        <f>BB38+BI38</f>
        <v>100000</v>
      </c>
      <c r="BB38" s="96">
        <f>BD38+BE38+BF38+BG38+BH38</f>
        <v>40000</v>
      </c>
      <c r="BC38" s="97"/>
      <c r="BD38" s="88"/>
      <c r="BE38" s="88">
        <v>20000</v>
      </c>
      <c r="BF38" s="88">
        <v>20000</v>
      </c>
      <c r="BG38" s="88"/>
      <c r="BH38" s="88"/>
      <c r="BI38" s="96">
        <f>BJ38+BK38+BL38</f>
        <v>60000</v>
      </c>
      <c r="BJ38" s="88"/>
      <c r="BK38" s="88">
        <v>60000</v>
      </c>
      <c r="BL38" s="88"/>
      <c r="BM38" s="88">
        <f t="shared" ref="BM38:BM40" si="245">(BE38+BF38+BG38)-(AJ38+AK38+AL38)</f>
        <v>0</v>
      </c>
      <c r="BN38" s="88">
        <f t="shared" ref="BN38:BN40" si="246">(BJ38+BK38)-(AO38+AP38)</f>
        <v>0</v>
      </c>
      <c r="BO38" s="9">
        <v>56067</v>
      </c>
      <c r="BP38" s="9">
        <v>27130</v>
      </c>
      <c r="BQ38" s="93">
        <f t="shared" ref="BQ38:BQ40" si="247">ROUND(((BF38+BG38)-(AK38+AL38))/BO38/10,2)*-1</f>
        <v>0</v>
      </c>
      <c r="BR38" s="93">
        <f t="shared" ref="BR38:BR40" si="248">ROUND(((BK38-AP38)/BP38/10),2)*-1</f>
        <v>0</v>
      </c>
      <c r="BS38" s="93">
        <f>BQ38+BR38</f>
        <v>0</v>
      </c>
      <c r="BT38" s="96">
        <f>BU38+CB38</f>
        <v>113000</v>
      </c>
      <c r="BU38" s="96">
        <f>BW38+BX38+BY38+BZ38+CA38</f>
        <v>60000</v>
      </c>
      <c r="BV38" s="84"/>
      <c r="BW38" s="85"/>
      <c r="BX38" s="85"/>
      <c r="BY38" s="85">
        <v>60000</v>
      </c>
      <c r="BZ38" s="85"/>
      <c r="CA38" s="85"/>
      <c r="CB38" s="83">
        <f t="shared" ref="CB38:CB40" si="249">CC38+CD38+CE38</f>
        <v>53000</v>
      </c>
      <c r="CC38" s="85"/>
      <c r="CD38" s="85">
        <v>53000</v>
      </c>
      <c r="CE38" s="85"/>
      <c r="CF38" s="88">
        <f t="shared" ref="CF38:CF40" si="250">(BX38+BY38+BZ38)-(BE38+BF38+BG38)</f>
        <v>20000</v>
      </c>
      <c r="CG38" s="88">
        <f t="shared" ref="CG38:CG40" si="251">(CC38+CD38)-(BJ38+BK38)</f>
        <v>-7000</v>
      </c>
      <c r="CH38" s="9">
        <v>56067</v>
      </c>
      <c r="CI38" s="9">
        <v>27130</v>
      </c>
      <c r="CJ38" s="99">
        <f t="shared" ref="CJ38:CJ40" si="252">ROUND(((BY38+BZ38)-(BF38+BG38))/CH38/10,2)*-1</f>
        <v>-7.0000000000000007E-2</v>
      </c>
      <c r="CK38" s="99">
        <f t="shared" ref="CK38:CK40" si="253">ROUND(((CD38-BK38)/CI38/10),2)*-1</f>
        <v>0.03</v>
      </c>
      <c r="CL38" s="99">
        <f>CJ38+CK38</f>
        <v>-4.0000000000000008E-2</v>
      </c>
      <c r="CM38" s="96">
        <f>CN38+CU38</f>
        <v>113000</v>
      </c>
      <c r="CN38" s="96">
        <f>CP38+CQ38+CR38+CS38+CT38</f>
        <v>60000</v>
      </c>
      <c r="CO38" s="97"/>
      <c r="CP38" s="88"/>
      <c r="CQ38" s="88"/>
      <c r="CR38" s="88">
        <v>60000</v>
      </c>
      <c r="CS38" s="88"/>
      <c r="CT38" s="88"/>
      <c r="CU38" s="96">
        <f t="shared" ref="CU38:CU40" si="254">CV38+CW38+CX38</f>
        <v>53000</v>
      </c>
      <c r="CV38" s="88"/>
      <c r="CW38" s="88">
        <v>53000</v>
      </c>
      <c r="CX38" s="88"/>
      <c r="CY38" s="88">
        <f t="shared" ref="CY38:CY40" si="255">(CQ38+CR38+CS38)-(BX38+BY38+BZ38)</f>
        <v>0</v>
      </c>
      <c r="CZ38" s="88">
        <f t="shared" ref="CZ38:CZ40" si="256">(CV38+CW38)-(CC38+CD38)</f>
        <v>0</v>
      </c>
      <c r="DA38" s="9">
        <v>56067</v>
      </c>
      <c r="DB38" s="9">
        <v>27130</v>
      </c>
      <c r="DC38" s="99">
        <f t="shared" ref="DC38" si="257">ROUND(((CR38+CS38)-(BY38+BZ38))/DA38/10,2)*-1</f>
        <v>0</v>
      </c>
      <c r="DD38" s="99">
        <f t="shared" ref="DD38" si="258">ROUND(((CW38-CD38)/DB38/10),2)*-1</f>
        <v>0</v>
      </c>
      <c r="DE38" s="99">
        <f>DC38+DD38</f>
        <v>0</v>
      </c>
      <c r="DF38" s="96">
        <f>DG38+DN38</f>
        <v>113000</v>
      </c>
      <c r="DG38" s="96">
        <f>DI38+DJ38+DK38+DL38+DM38</f>
        <v>60000</v>
      </c>
      <c r="DH38" s="97"/>
      <c r="DI38" s="88"/>
      <c r="DJ38" s="88"/>
      <c r="DK38" s="88">
        <v>60000</v>
      </c>
      <c r="DL38" s="88"/>
      <c r="DM38" s="88"/>
      <c r="DN38" s="96">
        <f t="shared" ref="DN38:DN40" si="259">DO38+DP38+DQ38</f>
        <v>53000</v>
      </c>
      <c r="DO38" s="88"/>
      <c r="DP38" s="88">
        <v>53000</v>
      </c>
      <c r="DQ38" s="88"/>
      <c r="DR38" s="88">
        <f t="shared" ref="DR38:DR40" si="260">(DJ38+DK38+DL38)-(CQ38+CR38+CS38)</f>
        <v>0</v>
      </c>
      <c r="DS38" s="88">
        <f t="shared" ref="DS38:DS40" si="261">(DO38+DP38)-(CV38+CW38)</f>
        <v>0</v>
      </c>
      <c r="DT38" s="9">
        <v>56067</v>
      </c>
      <c r="DU38" s="9">
        <v>27130</v>
      </c>
      <c r="DV38" s="99">
        <f t="shared" ref="DV38" si="262">ROUND(((DK38+DL38)-(CR38+CS38))/DT38/10,2)*-1</f>
        <v>0</v>
      </c>
      <c r="DW38" s="99">
        <f t="shared" ref="DW38" si="263">ROUND(((DP38-CW38)/DU38/10),2)*-1</f>
        <v>0</v>
      </c>
      <c r="DX38" s="99">
        <f>DV38+DW38</f>
        <v>0</v>
      </c>
    </row>
    <row r="39" spans="1:128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41">
        <f>I39+P39</f>
        <v>0</v>
      </c>
      <c r="I39" s="41">
        <f>K39+L39+M39+N39+O39</f>
        <v>0</v>
      </c>
      <c r="J39" s="5"/>
      <c r="K39" s="9"/>
      <c r="L39" s="9"/>
      <c r="M39" s="9"/>
      <c r="N39" s="9"/>
      <c r="O39" s="9"/>
      <c r="P39" s="41">
        <f>Q39+R39+S39</f>
        <v>0</v>
      </c>
      <c r="Q39" s="9"/>
      <c r="R39" s="9"/>
      <c r="S39" s="9"/>
      <c r="T39" s="71">
        <f>(L39+M39+N39)*-1</f>
        <v>0</v>
      </c>
      <c r="U39" s="71">
        <f>(Q39+R39)*-1</f>
        <v>0</v>
      </c>
      <c r="V39" s="9">
        <f t="shared" si="240"/>
        <v>0</v>
      </c>
      <c r="W39" s="9">
        <f t="shared" si="240"/>
        <v>0</v>
      </c>
      <c r="X39" s="46" t="s">
        <v>225</v>
      </c>
      <c r="Y39" s="46" t="s">
        <v>225</v>
      </c>
      <c r="Z39" s="76">
        <f>IF(T39=0,0,ROUND((T39+L39)/X39/10,2))</f>
        <v>0</v>
      </c>
      <c r="AA39" s="76">
        <f>IF(U39=0,0,ROUND((U39+Q39)/Y39/10,2))</f>
        <v>0</v>
      </c>
      <c r="AB39" s="76">
        <f>Z39+AA39</f>
        <v>0</v>
      </c>
      <c r="AC39" s="47">
        <v>0</v>
      </c>
      <c r="AD39" s="47">
        <v>0</v>
      </c>
      <c r="AE39" s="47">
        <f>AC39+AD39</f>
        <v>0</v>
      </c>
      <c r="AF39" s="41">
        <f>AG39+AN39</f>
        <v>0</v>
      </c>
      <c r="AG39" s="41">
        <f>AI39+AJ39+AK39+AL39+AM39</f>
        <v>0</v>
      </c>
      <c r="AH39" s="5"/>
      <c r="AI39" s="9"/>
      <c r="AJ39" s="9"/>
      <c r="AK39" s="9"/>
      <c r="AL39" s="9"/>
      <c r="AM39" s="9"/>
      <c r="AN39" s="41">
        <f>AO39+AP39+AQ39</f>
        <v>0</v>
      </c>
      <c r="AO39" s="9"/>
      <c r="AP39" s="9"/>
      <c r="AQ39" s="9"/>
      <c r="AR39" s="88">
        <f>((AL39+AK39+AJ39)-((V39)*-1))*-1</f>
        <v>0</v>
      </c>
      <c r="AS39" s="88">
        <f>((AO39+AP39)-((W39)*-1))*-1</f>
        <v>0</v>
      </c>
      <c r="AT39" s="46" t="s">
        <v>225</v>
      </c>
      <c r="AU39" s="46" t="s">
        <v>225</v>
      </c>
      <c r="AV39" s="93">
        <v>0</v>
      </c>
      <c r="AW39" s="93">
        <v>0</v>
      </c>
      <c r="AX39" s="93">
        <f>AV39+AW39</f>
        <v>0</v>
      </c>
      <c r="AY39" s="95">
        <f t="shared" si="243"/>
        <v>0</v>
      </c>
      <c r="AZ39" s="95">
        <f t="shared" si="244"/>
        <v>0</v>
      </c>
      <c r="BA39" s="96">
        <f>BB39+BI39</f>
        <v>0</v>
      </c>
      <c r="BB39" s="96">
        <f>BD39+BE39+BF39+BG39+BH39</f>
        <v>0</v>
      </c>
      <c r="BC39" s="97"/>
      <c r="BD39" s="88"/>
      <c r="BE39" s="88"/>
      <c r="BF39" s="88"/>
      <c r="BG39" s="88"/>
      <c r="BH39" s="88"/>
      <c r="BI39" s="96">
        <f>BJ39+BK39+BL39</f>
        <v>0</v>
      </c>
      <c r="BJ39" s="88"/>
      <c r="BK39" s="88"/>
      <c r="BL39" s="88"/>
      <c r="BM39" s="88">
        <f t="shared" si="245"/>
        <v>0</v>
      </c>
      <c r="BN39" s="88">
        <f t="shared" si="246"/>
        <v>0</v>
      </c>
      <c r="BO39" s="46" t="s">
        <v>225</v>
      </c>
      <c r="BP39" s="46" t="s">
        <v>225</v>
      </c>
      <c r="BQ39" s="93">
        <v>0</v>
      </c>
      <c r="BR39" s="93">
        <v>0</v>
      </c>
      <c r="BS39" s="93">
        <f>BQ39+BR39</f>
        <v>0</v>
      </c>
      <c r="BT39" s="96">
        <f>BU39+CB39</f>
        <v>0</v>
      </c>
      <c r="BU39" s="96">
        <f>BW39+BX39+BY39+BZ39+CA39</f>
        <v>0</v>
      </c>
      <c r="BV39" s="84"/>
      <c r="BW39" s="85"/>
      <c r="BX39" s="85"/>
      <c r="BY39" s="85"/>
      <c r="BZ39" s="85"/>
      <c r="CA39" s="85"/>
      <c r="CB39" s="83">
        <f t="shared" si="249"/>
        <v>0</v>
      </c>
      <c r="CC39" s="85"/>
      <c r="CD39" s="85"/>
      <c r="CE39" s="85"/>
      <c r="CF39" s="88">
        <f t="shared" si="250"/>
        <v>0</v>
      </c>
      <c r="CG39" s="88">
        <f t="shared" si="251"/>
        <v>0</v>
      </c>
      <c r="CH39" s="46" t="s">
        <v>225</v>
      </c>
      <c r="CI39" s="46" t="s">
        <v>225</v>
      </c>
      <c r="CJ39" s="99">
        <v>0</v>
      </c>
      <c r="CK39" s="99">
        <v>0</v>
      </c>
      <c r="CL39" s="99">
        <f>CJ39+CK39</f>
        <v>0</v>
      </c>
      <c r="CM39" s="96">
        <f>CN39+CU39</f>
        <v>0</v>
      </c>
      <c r="CN39" s="96">
        <f>CP39+CQ39+CR39+CS39+CT39</f>
        <v>0</v>
      </c>
      <c r="CO39" s="97"/>
      <c r="CP39" s="88"/>
      <c r="CQ39" s="88"/>
      <c r="CR39" s="88"/>
      <c r="CS39" s="88"/>
      <c r="CT39" s="88"/>
      <c r="CU39" s="96">
        <f t="shared" si="254"/>
        <v>0</v>
      </c>
      <c r="CV39" s="88"/>
      <c r="CW39" s="88"/>
      <c r="CX39" s="88"/>
      <c r="CY39" s="88">
        <f t="shared" si="255"/>
        <v>0</v>
      </c>
      <c r="CZ39" s="88">
        <f t="shared" si="256"/>
        <v>0</v>
      </c>
      <c r="DA39" s="46" t="s">
        <v>225</v>
      </c>
      <c r="DB39" s="46" t="s">
        <v>225</v>
      </c>
      <c r="DC39" s="99">
        <v>0</v>
      </c>
      <c r="DD39" s="99">
        <v>0</v>
      </c>
      <c r="DE39" s="99">
        <f>DC39+DD39</f>
        <v>0</v>
      </c>
      <c r="DF39" s="96">
        <f>DG39+DN39</f>
        <v>0</v>
      </c>
      <c r="DG39" s="96">
        <f>DI39+DJ39+DK39+DL39+DM39</f>
        <v>0</v>
      </c>
      <c r="DH39" s="97"/>
      <c r="DI39" s="88"/>
      <c r="DJ39" s="88"/>
      <c r="DK39" s="88"/>
      <c r="DL39" s="88"/>
      <c r="DM39" s="88"/>
      <c r="DN39" s="96">
        <f t="shared" si="259"/>
        <v>0</v>
      </c>
      <c r="DO39" s="88"/>
      <c r="DP39" s="88"/>
      <c r="DQ39" s="88"/>
      <c r="DR39" s="88">
        <f t="shared" si="260"/>
        <v>0</v>
      </c>
      <c r="DS39" s="88">
        <f t="shared" si="261"/>
        <v>0</v>
      </c>
      <c r="DT39" s="46" t="s">
        <v>225</v>
      </c>
      <c r="DU39" s="46" t="s">
        <v>225</v>
      </c>
      <c r="DV39" s="99">
        <v>0</v>
      </c>
      <c r="DW39" s="99">
        <v>0</v>
      </c>
      <c r="DX39" s="99">
        <f>DV39+DW39</f>
        <v>0</v>
      </c>
    </row>
    <row r="40" spans="1:128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41">
        <f>I40+P40</f>
        <v>0</v>
      </c>
      <c r="I40" s="41">
        <f>K40+L40+M40+N40+O40</f>
        <v>0</v>
      </c>
      <c r="J40" s="5"/>
      <c r="K40" s="9"/>
      <c r="L40" s="9"/>
      <c r="M40" s="9"/>
      <c r="N40" s="9"/>
      <c r="O40" s="9"/>
      <c r="P40" s="41">
        <f>Q40+R40+S40</f>
        <v>0</v>
      </c>
      <c r="Q40" s="9"/>
      <c r="R40" s="9"/>
      <c r="S40" s="9"/>
      <c r="T40" s="71">
        <f>(L40+M40+N40)*-1</f>
        <v>0</v>
      </c>
      <c r="U40" s="71">
        <f>(Q40+R40)*-1</f>
        <v>0</v>
      </c>
      <c r="V40" s="9">
        <f t="shared" si="240"/>
        <v>0</v>
      </c>
      <c r="W40" s="9">
        <f t="shared" si="240"/>
        <v>0</v>
      </c>
      <c r="X40" s="9">
        <v>42328</v>
      </c>
      <c r="Y40" s="9">
        <v>23868</v>
      </c>
      <c r="Z40" s="76">
        <f>IF(T40=0,0,ROUND((T40+L40)/X40/10,2))</f>
        <v>0</v>
      </c>
      <c r="AA40" s="76">
        <f>IF(U40=0,0,ROUND((U40+Q40)/Y40/10,2))</f>
        <v>0</v>
      </c>
      <c r="AB40" s="76">
        <f>Z40+AA40</f>
        <v>0</v>
      </c>
      <c r="AC40" s="47">
        <v>0</v>
      </c>
      <c r="AD40" s="47">
        <v>0</v>
      </c>
      <c r="AE40" s="47">
        <f>AC40+AD40</f>
        <v>0</v>
      </c>
      <c r="AF40" s="41">
        <f>AG40+AN40</f>
        <v>0</v>
      </c>
      <c r="AG40" s="41">
        <f>AI40+AJ40+AK40+AL40+AM40</f>
        <v>0</v>
      </c>
      <c r="AH40" s="5"/>
      <c r="AI40" s="9"/>
      <c r="AJ40" s="9"/>
      <c r="AK40" s="9"/>
      <c r="AL40" s="9"/>
      <c r="AM40" s="9"/>
      <c r="AN40" s="41">
        <f>AO40+AP40+AQ40</f>
        <v>0</v>
      </c>
      <c r="AO40" s="9"/>
      <c r="AP40" s="9"/>
      <c r="AQ40" s="9"/>
      <c r="AR40" s="88">
        <f>((AL40+AK40+AJ40)-((V40)*-1))*-1</f>
        <v>0</v>
      </c>
      <c r="AS40" s="88">
        <f>((AO40+AP40)-((W40)*-1))*-1</f>
        <v>0</v>
      </c>
      <c r="AT40" s="9">
        <v>42328</v>
      </c>
      <c r="AU40" s="9">
        <v>23868</v>
      </c>
      <c r="AV40" s="93">
        <f t="shared" si="241"/>
        <v>0</v>
      </c>
      <c r="AW40" s="93">
        <f t="shared" si="242"/>
        <v>0</v>
      </c>
      <c r="AX40" s="93">
        <f>AV40+AW40</f>
        <v>0</v>
      </c>
      <c r="AY40" s="95">
        <f t="shared" si="243"/>
        <v>0</v>
      </c>
      <c r="AZ40" s="95">
        <f t="shared" si="244"/>
        <v>0</v>
      </c>
      <c r="BA40" s="96">
        <f>BB40+BI40</f>
        <v>0</v>
      </c>
      <c r="BB40" s="96">
        <f>BD40+BE40+BF40+BG40+BH40</f>
        <v>0</v>
      </c>
      <c r="BC40" s="97"/>
      <c r="BD40" s="88"/>
      <c r="BE40" s="88"/>
      <c r="BF40" s="88"/>
      <c r="BG40" s="88"/>
      <c r="BH40" s="88"/>
      <c r="BI40" s="96">
        <f>BJ40+BK40+BL40</f>
        <v>0</v>
      </c>
      <c r="BJ40" s="88"/>
      <c r="BK40" s="88"/>
      <c r="BL40" s="88"/>
      <c r="BM40" s="88">
        <f t="shared" si="245"/>
        <v>0</v>
      </c>
      <c r="BN40" s="88">
        <f t="shared" si="246"/>
        <v>0</v>
      </c>
      <c r="BO40" s="9">
        <v>42328</v>
      </c>
      <c r="BP40" s="9">
        <v>23868</v>
      </c>
      <c r="BQ40" s="93">
        <f t="shared" si="247"/>
        <v>0</v>
      </c>
      <c r="BR40" s="93">
        <f t="shared" si="248"/>
        <v>0</v>
      </c>
      <c r="BS40" s="93">
        <f>BQ40+BR40</f>
        <v>0</v>
      </c>
      <c r="BT40" s="96">
        <f>BU40+CB40</f>
        <v>105000</v>
      </c>
      <c r="BU40" s="96">
        <f>BW40+BX40+BY40+BZ40+CA40</f>
        <v>105000</v>
      </c>
      <c r="BV40" s="84"/>
      <c r="BW40" s="85"/>
      <c r="BX40" s="85">
        <v>105000</v>
      </c>
      <c r="BY40" s="85"/>
      <c r="BZ40" s="85"/>
      <c r="CA40" s="85"/>
      <c r="CB40" s="83">
        <f t="shared" si="249"/>
        <v>0</v>
      </c>
      <c r="CC40" s="85"/>
      <c r="CD40" s="85"/>
      <c r="CE40" s="85"/>
      <c r="CF40" s="88">
        <f t="shared" si="250"/>
        <v>105000</v>
      </c>
      <c r="CG40" s="88">
        <f t="shared" si="251"/>
        <v>0</v>
      </c>
      <c r="CH40" s="9">
        <v>42328</v>
      </c>
      <c r="CI40" s="9">
        <v>23868</v>
      </c>
      <c r="CJ40" s="99">
        <f t="shared" si="252"/>
        <v>0</v>
      </c>
      <c r="CK40" s="99">
        <f t="shared" si="253"/>
        <v>0</v>
      </c>
      <c r="CL40" s="99">
        <f>CJ40+CK40</f>
        <v>0</v>
      </c>
      <c r="CM40" s="96">
        <f>CN40+CU40</f>
        <v>105000</v>
      </c>
      <c r="CN40" s="96">
        <f>CP40+CQ40+CR40+CS40+CT40</f>
        <v>105000</v>
      </c>
      <c r="CO40" s="97"/>
      <c r="CP40" s="88"/>
      <c r="CQ40" s="88">
        <v>105000</v>
      </c>
      <c r="CR40" s="88"/>
      <c r="CS40" s="88"/>
      <c r="CT40" s="88"/>
      <c r="CU40" s="96">
        <f t="shared" si="254"/>
        <v>0</v>
      </c>
      <c r="CV40" s="88"/>
      <c r="CW40" s="88"/>
      <c r="CX40" s="88"/>
      <c r="CY40" s="88">
        <f t="shared" si="255"/>
        <v>0</v>
      </c>
      <c r="CZ40" s="88">
        <f t="shared" si="256"/>
        <v>0</v>
      </c>
      <c r="DA40" s="9">
        <v>42328</v>
      </c>
      <c r="DB40" s="9">
        <v>23868</v>
      </c>
      <c r="DC40" s="99">
        <f t="shared" ref="DC40" si="264">ROUND(((CR40+CS40)-(BY40+BZ40))/DA40/10,2)*-1</f>
        <v>0</v>
      </c>
      <c r="DD40" s="99">
        <f t="shared" ref="DD40" si="265">ROUND(((CW40-CD40)/DB40/10),2)*-1</f>
        <v>0</v>
      </c>
      <c r="DE40" s="99">
        <f>DC40+DD40</f>
        <v>0</v>
      </c>
      <c r="DF40" s="96">
        <f>DG40+DN40</f>
        <v>105000</v>
      </c>
      <c r="DG40" s="96">
        <f>DI40+DJ40+DK40+DL40+DM40</f>
        <v>105000</v>
      </c>
      <c r="DH40" s="97"/>
      <c r="DI40" s="88"/>
      <c r="DJ40" s="88">
        <v>105000</v>
      </c>
      <c r="DK40" s="88"/>
      <c r="DL40" s="88"/>
      <c r="DM40" s="88"/>
      <c r="DN40" s="96">
        <f t="shared" si="259"/>
        <v>0</v>
      </c>
      <c r="DO40" s="88"/>
      <c r="DP40" s="88"/>
      <c r="DQ40" s="88"/>
      <c r="DR40" s="88">
        <f t="shared" si="260"/>
        <v>0</v>
      </c>
      <c r="DS40" s="88">
        <f t="shared" si="261"/>
        <v>0</v>
      </c>
      <c r="DT40" s="9">
        <v>42328</v>
      </c>
      <c r="DU40" s="9">
        <v>23868</v>
      </c>
      <c r="DV40" s="99">
        <f t="shared" ref="DV40" si="266">ROUND(((DK40+DL40)-(CR40+CS40))/DT40/10,2)*-1</f>
        <v>0</v>
      </c>
      <c r="DW40" s="99">
        <f t="shared" ref="DW40" si="267">ROUND(((DP40-CW40)/DU40/10),2)*-1</f>
        <v>0</v>
      </c>
      <c r="DX40" s="99">
        <f>DV40+DW40</f>
        <v>0</v>
      </c>
    </row>
    <row r="41" spans="1:128" x14ac:dyDescent="0.25">
      <c r="A41" s="30"/>
      <c r="B41" s="31"/>
      <c r="C41" s="32"/>
      <c r="D41" s="33" t="s">
        <v>156</v>
      </c>
      <c r="E41" s="31"/>
      <c r="F41" s="31"/>
      <c r="G41" s="32"/>
      <c r="H41" s="34">
        <f t="shared" ref="H41:AB41" si="268">SUBTOTAL(9,H38:H40)</f>
        <v>100000</v>
      </c>
      <c r="I41" s="34">
        <f t="shared" si="268"/>
        <v>40000</v>
      </c>
      <c r="J41" s="34">
        <f t="shared" si="268"/>
        <v>0</v>
      </c>
      <c r="K41" s="34">
        <f t="shared" si="268"/>
        <v>0</v>
      </c>
      <c r="L41" s="34">
        <f t="shared" si="268"/>
        <v>20000</v>
      </c>
      <c r="M41" s="34">
        <f t="shared" si="268"/>
        <v>20000</v>
      </c>
      <c r="N41" s="34">
        <f t="shared" si="268"/>
        <v>0</v>
      </c>
      <c r="O41" s="34">
        <f t="shared" si="268"/>
        <v>0</v>
      </c>
      <c r="P41" s="34">
        <f t="shared" si="268"/>
        <v>60000</v>
      </c>
      <c r="Q41" s="34">
        <f t="shared" si="268"/>
        <v>0</v>
      </c>
      <c r="R41" s="34">
        <f t="shared" si="268"/>
        <v>60000</v>
      </c>
      <c r="S41" s="34">
        <f t="shared" si="268"/>
        <v>0</v>
      </c>
      <c r="T41" s="34">
        <f t="shared" si="268"/>
        <v>-40000</v>
      </c>
      <c r="U41" s="34">
        <f t="shared" si="268"/>
        <v>-60000</v>
      </c>
      <c r="V41" s="34">
        <f t="shared" si="268"/>
        <v>-26000</v>
      </c>
      <c r="W41" s="34">
        <f t="shared" si="268"/>
        <v>-39000</v>
      </c>
      <c r="X41" s="34">
        <f t="shared" si="268"/>
        <v>98395</v>
      </c>
      <c r="Y41" s="34">
        <f t="shared" si="268"/>
        <v>50998</v>
      </c>
      <c r="Z41" s="48">
        <f t="shared" si="268"/>
        <v>-0.04</v>
      </c>
      <c r="AA41" s="48">
        <f t="shared" si="268"/>
        <v>-0.22</v>
      </c>
      <c r="AB41" s="48">
        <f t="shared" si="268"/>
        <v>-0.26</v>
      </c>
      <c r="AC41" s="48">
        <v>-0.05</v>
      </c>
      <c r="AD41" s="48">
        <v>-0.14000000000000001</v>
      </c>
      <c r="AE41" s="48">
        <f t="shared" ref="AE41:AX41" si="269">SUBTOTAL(9,AE38:AE40)</f>
        <v>-0.19</v>
      </c>
      <c r="AF41" s="34">
        <f t="shared" si="269"/>
        <v>100000</v>
      </c>
      <c r="AG41" s="34">
        <f t="shared" si="269"/>
        <v>40000</v>
      </c>
      <c r="AH41" s="34">
        <f t="shared" si="269"/>
        <v>0</v>
      </c>
      <c r="AI41" s="34">
        <f t="shared" si="269"/>
        <v>0</v>
      </c>
      <c r="AJ41" s="34">
        <f t="shared" si="269"/>
        <v>20000</v>
      </c>
      <c r="AK41" s="34">
        <f t="shared" si="269"/>
        <v>20000</v>
      </c>
      <c r="AL41" s="34">
        <f t="shared" si="269"/>
        <v>0</v>
      </c>
      <c r="AM41" s="34">
        <f t="shared" si="269"/>
        <v>0</v>
      </c>
      <c r="AN41" s="34">
        <f t="shared" si="269"/>
        <v>60000</v>
      </c>
      <c r="AO41" s="34">
        <f t="shared" si="269"/>
        <v>0</v>
      </c>
      <c r="AP41" s="34">
        <f t="shared" si="269"/>
        <v>60000</v>
      </c>
      <c r="AQ41" s="34">
        <f t="shared" si="269"/>
        <v>0</v>
      </c>
      <c r="AR41" s="34">
        <f t="shared" si="269"/>
        <v>-14000</v>
      </c>
      <c r="AS41" s="34">
        <f t="shared" si="269"/>
        <v>-21000</v>
      </c>
      <c r="AT41" s="34">
        <f t="shared" si="269"/>
        <v>98395</v>
      </c>
      <c r="AU41" s="34">
        <f t="shared" si="269"/>
        <v>50998</v>
      </c>
      <c r="AV41" s="48">
        <f t="shared" si="269"/>
        <v>0.01</v>
      </c>
      <c r="AW41" s="48">
        <f t="shared" si="269"/>
        <v>-0.08</v>
      </c>
      <c r="AX41" s="48">
        <f t="shared" si="269"/>
        <v>-7.0000000000000007E-2</v>
      </c>
      <c r="AY41"/>
      <c r="AZ41"/>
      <c r="BA41" s="34">
        <f t="shared" ref="BA41:BS41" si="270">SUBTOTAL(9,BA38:BA40)</f>
        <v>100000</v>
      </c>
      <c r="BB41" s="34">
        <f t="shared" si="270"/>
        <v>40000</v>
      </c>
      <c r="BC41" s="34">
        <f t="shared" si="270"/>
        <v>0</v>
      </c>
      <c r="BD41" s="34">
        <f t="shared" si="270"/>
        <v>0</v>
      </c>
      <c r="BE41" s="34">
        <f t="shared" si="270"/>
        <v>20000</v>
      </c>
      <c r="BF41" s="34">
        <f t="shared" si="270"/>
        <v>20000</v>
      </c>
      <c r="BG41" s="34">
        <f t="shared" si="270"/>
        <v>0</v>
      </c>
      <c r="BH41" s="34">
        <f t="shared" si="270"/>
        <v>0</v>
      </c>
      <c r="BI41" s="34">
        <f t="shared" si="270"/>
        <v>60000</v>
      </c>
      <c r="BJ41" s="34">
        <f t="shared" si="270"/>
        <v>0</v>
      </c>
      <c r="BK41" s="34">
        <f t="shared" si="270"/>
        <v>60000</v>
      </c>
      <c r="BL41" s="34">
        <f t="shared" si="270"/>
        <v>0</v>
      </c>
      <c r="BM41" s="34">
        <f t="shared" si="270"/>
        <v>0</v>
      </c>
      <c r="BN41" s="34">
        <f t="shared" si="270"/>
        <v>0</v>
      </c>
      <c r="BO41" s="34">
        <f t="shared" si="270"/>
        <v>98395</v>
      </c>
      <c r="BP41" s="34">
        <f t="shared" si="270"/>
        <v>50998</v>
      </c>
      <c r="BQ41" s="48">
        <f t="shared" si="270"/>
        <v>0</v>
      </c>
      <c r="BR41" s="48">
        <f t="shared" si="270"/>
        <v>0</v>
      </c>
      <c r="BS41" s="48">
        <f t="shared" si="270"/>
        <v>0</v>
      </c>
      <c r="BT41" s="34">
        <f t="shared" ref="BT41:CL41" si="271">SUBTOTAL(9,BT38:BT40)</f>
        <v>218000</v>
      </c>
      <c r="BU41" s="34">
        <f t="shared" si="271"/>
        <v>165000</v>
      </c>
      <c r="BV41" s="34">
        <f t="shared" si="271"/>
        <v>0</v>
      </c>
      <c r="BW41" s="34">
        <f t="shared" si="271"/>
        <v>0</v>
      </c>
      <c r="BX41" s="34">
        <f t="shared" si="271"/>
        <v>105000</v>
      </c>
      <c r="BY41" s="34">
        <f t="shared" si="271"/>
        <v>60000</v>
      </c>
      <c r="BZ41" s="34">
        <f t="shared" si="271"/>
        <v>0</v>
      </c>
      <c r="CA41" s="34">
        <f t="shared" si="271"/>
        <v>0</v>
      </c>
      <c r="CB41" s="34">
        <f t="shared" si="271"/>
        <v>53000</v>
      </c>
      <c r="CC41" s="34">
        <f t="shared" si="271"/>
        <v>0</v>
      </c>
      <c r="CD41" s="34">
        <f t="shared" si="271"/>
        <v>53000</v>
      </c>
      <c r="CE41" s="34">
        <f t="shared" si="271"/>
        <v>0</v>
      </c>
      <c r="CF41" s="34">
        <f t="shared" si="271"/>
        <v>125000</v>
      </c>
      <c r="CG41" s="34">
        <f t="shared" si="271"/>
        <v>-7000</v>
      </c>
      <c r="CH41" s="34">
        <f t="shared" si="271"/>
        <v>98395</v>
      </c>
      <c r="CI41" s="34">
        <f t="shared" si="271"/>
        <v>50998</v>
      </c>
      <c r="CJ41" s="63">
        <f t="shared" si="271"/>
        <v>-7.0000000000000007E-2</v>
      </c>
      <c r="CK41" s="63">
        <f t="shared" si="271"/>
        <v>0.03</v>
      </c>
      <c r="CL41" s="63">
        <f t="shared" si="271"/>
        <v>-4.0000000000000008E-2</v>
      </c>
      <c r="CM41" s="34">
        <f t="shared" ref="CM41:DE41" si="272">SUBTOTAL(9,CM38:CM40)</f>
        <v>218000</v>
      </c>
      <c r="CN41" s="34">
        <f t="shared" si="272"/>
        <v>165000</v>
      </c>
      <c r="CO41" s="34">
        <f t="shared" si="272"/>
        <v>0</v>
      </c>
      <c r="CP41" s="34">
        <f t="shared" si="272"/>
        <v>0</v>
      </c>
      <c r="CQ41" s="34">
        <f t="shared" si="272"/>
        <v>105000</v>
      </c>
      <c r="CR41" s="34">
        <f t="shared" si="272"/>
        <v>60000</v>
      </c>
      <c r="CS41" s="34">
        <f t="shared" si="272"/>
        <v>0</v>
      </c>
      <c r="CT41" s="34">
        <f t="shared" si="272"/>
        <v>0</v>
      </c>
      <c r="CU41" s="34">
        <f t="shared" si="272"/>
        <v>53000</v>
      </c>
      <c r="CV41" s="34">
        <f t="shared" si="272"/>
        <v>0</v>
      </c>
      <c r="CW41" s="34">
        <f t="shared" si="272"/>
        <v>53000</v>
      </c>
      <c r="CX41" s="34">
        <f t="shared" si="272"/>
        <v>0</v>
      </c>
      <c r="CY41" s="34">
        <f t="shared" si="272"/>
        <v>0</v>
      </c>
      <c r="CZ41" s="34">
        <f t="shared" si="272"/>
        <v>0</v>
      </c>
      <c r="DA41" s="34">
        <f t="shared" si="272"/>
        <v>98395</v>
      </c>
      <c r="DB41" s="34">
        <f t="shared" si="272"/>
        <v>50998</v>
      </c>
      <c r="DC41" s="63">
        <f t="shared" si="272"/>
        <v>0</v>
      </c>
      <c r="DD41" s="63">
        <f t="shared" si="272"/>
        <v>0</v>
      </c>
      <c r="DE41" s="63">
        <f t="shared" si="272"/>
        <v>0</v>
      </c>
      <c r="DF41" s="34">
        <f t="shared" ref="DF41:DX41" si="273">SUBTOTAL(9,DF38:DF40)</f>
        <v>218000</v>
      </c>
      <c r="DG41" s="34">
        <f t="shared" si="273"/>
        <v>165000</v>
      </c>
      <c r="DH41" s="34">
        <f t="shared" si="273"/>
        <v>0</v>
      </c>
      <c r="DI41" s="34">
        <f t="shared" si="273"/>
        <v>0</v>
      </c>
      <c r="DJ41" s="34">
        <f t="shared" si="273"/>
        <v>105000</v>
      </c>
      <c r="DK41" s="34">
        <f t="shared" si="273"/>
        <v>60000</v>
      </c>
      <c r="DL41" s="34">
        <f t="shared" si="273"/>
        <v>0</v>
      </c>
      <c r="DM41" s="34">
        <f t="shared" si="273"/>
        <v>0</v>
      </c>
      <c r="DN41" s="34">
        <f t="shared" si="273"/>
        <v>53000</v>
      </c>
      <c r="DO41" s="34">
        <f t="shared" si="273"/>
        <v>0</v>
      </c>
      <c r="DP41" s="34">
        <f t="shared" si="273"/>
        <v>53000</v>
      </c>
      <c r="DQ41" s="34">
        <f t="shared" si="273"/>
        <v>0</v>
      </c>
      <c r="DR41" s="34">
        <f t="shared" si="273"/>
        <v>0</v>
      </c>
      <c r="DS41" s="34">
        <f t="shared" si="273"/>
        <v>0</v>
      </c>
      <c r="DT41" s="34">
        <f t="shared" si="273"/>
        <v>98395</v>
      </c>
      <c r="DU41" s="34">
        <f t="shared" si="273"/>
        <v>50998</v>
      </c>
      <c r="DV41" s="63">
        <f t="shared" si="273"/>
        <v>0</v>
      </c>
      <c r="DW41" s="63">
        <f t="shared" si="273"/>
        <v>0</v>
      </c>
      <c r="DX41" s="63">
        <f t="shared" si="273"/>
        <v>0</v>
      </c>
    </row>
    <row r="42" spans="1:128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41">
        <f>I42+P42</f>
        <v>833960</v>
      </c>
      <c r="I42" s="41">
        <f>K42+L42+M42+N42+O42</f>
        <v>778960</v>
      </c>
      <c r="J42" s="5">
        <v>67</v>
      </c>
      <c r="K42" s="9">
        <v>728960</v>
      </c>
      <c r="L42" s="9">
        <v>50000</v>
      </c>
      <c r="M42" s="9"/>
      <c r="N42" s="9"/>
      <c r="O42" s="9"/>
      <c r="P42" s="41">
        <f>Q42+R42+S42</f>
        <v>55000</v>
      </c>
      <c r="Q42" s="9">
        <v>30000</v>
      </c>
      <c r="R42" s="9">
        <v>25000</v>
      </c>
      <c r="S42" s="9"/>
      <c r="T42" s="71">
        <f>(L42+M42+N42)*-1</f>
        <v>-50000</v>
      </c>
      <c r="U42" s="71">
        <f>(Q42+R42)*-1</f>
        <v>-55000</v>
      </c>
      <c r="V42" s="9">
        <f>ROUND(T42*0.65,0)</f>
        <v>-32500</v>
      </c>
      <c r="W42" s="9">
        <f>ROUND(U42*0.65,0)</f>
        <v>-35750</v>
      </c>
      <c r="X42" s="9">
        <v>56067</v>
      </c>
      <c r="Y42" s="9">
        <v>27130</v>
      </c>
      <c r="Z42" s="76">
        <f>IF(T42=0,0,ROUND((T42+L42)/X42/10,2))</f>
        <v>0</v>
      </c>
      <c r="AA42" s="76">
        <f>IF(U42=0,0,ROUND((U42+Q42)/Y42/10,2))</f>
        <v>-0.09</v>
      </c>
      <c r="AB42" s="76">
        <f>Z42+AA42</f>
        <v>-0.09</v>
      </c>
      <c r="AC42" s="47">
        <v>-0.06</v>
      </c>
      <c r="AD42" s="47">
        <v>-0.13</v>
      </c>
      <c r="AE42" s="47">
        <f>AC42+AD42</f>
        <v>-0.19</v>
      </c>
      <c r="AF42" s="41">
        <f>AG42+AN42</f>
        <v>833960</v>
      </c>
      <c r="AG42" s="41">
        <f>AI42+AJ42+AK42+AL42+AM42</f>
        <v>778960</v>
      </c>
      <c r="AH42" s="5">
        <v>67</v>
      </c>
      <c r="AI42" s="9">
        <v>728960</v>
      </c>
      <c r="AJ42" s="9">
        <v>50000</v>
      </c>
      <c r="AK42" s="9"/>
      <c r="AL42" s="9"/>
      <c r="AM42" s="9"/>
      <c r="AN42" s="41">
        <f>AO42+AP42+AQ42</f>
        <v>55000</v>
      </c>
      <c r="AO42" s="9">
        <v>30000</v>
      </c>
      <c r="AP42" s="9">
        <v>25000</v>
      </c>
      <c r="AQ42" s="9"/>
      <c r="AR42" s="88">
        <f>((AL42+AK42+AJ42)-((V42)*-1))*-1</f>
        <v>-17500</v>
      </c>
      <c r="AS42" s="88">
        <f>((AO42+AP42)-((W42)*-1))*-1</f>
        <v>-19250</v>
      </c>
      <c r="AT42" s="9">
        <v>56067</v>
      </c>
      <c r="AU42" s="9">
        <v>27130</v>
      </c>
      <c r="AV42" s="93">
        <f t="shared" ref="AV42" si="274">ROUND((AY42/AT42/10)+(AC42),2)*-1</f>
        <v>0.06</v>
      </c>
      <c r="AW42" s="93">
        <f t="shared" ref="AW42" si="275">ROUND((AZ42/AU42/10)+AD42,2)*-1</f>
        <v>0.04</v>
      </c>
      <c r="AX42" s="93">
        <f>AV42+AW42</f>
        <v>0.1</v>
      </c>
      <c r="AY42" s="95">
        <f t="shared" ref="AY42:AY43" si="276">AK42+AL42</f>
        <v>0</v>
      </c>
      <c r="AZ42" s="95">
        <f t="shared" ref="AZ42:AZ43" si="277">AP42</f>
        <v>25000</v>
      </c>
      <c r="BA42" s="96">
        <f>BB42+BI42</f>
        <v>833960</v>
      </c>
      <c r="BB42" s="96">
        <f>BD42+BE42+BF42+BG42+BH42</f>
        <v>778960</v>
      </c>
      <c r="BC42" s="97">
        <v>67</v>
      </c>
      <c r="BD42" s="88">
        <v>728960</v>
      </c>
      <c r="BE42" s="88">
        <v>50000</v>
      </c>
      <c r="BF42" s="88"/>
      <c r="BG42" s="88"/>
      <c r="BH42" s="88"/>
      <c r="BI42" s="96">
        <f>BJ42+BK42+BL42</f>
        <v>55000</v>
      </c>
      <c r="BJ42" s="88">
        <v>30000</v>
      </c>
      <c r="BK42" s="88">
        <v>25000</v>
      </c>
      <c r="BL42" s="88"/>
      <c r="BM42" s="88">
        <f t="shared" ref="BM42:BM43" si="278">(BE42+BF42+BG42)-(AJ42+AK42+AL42)</f>
        <v>0</v>
      </c>
      <c r="BN42" s="88">
        <f t="shared" ref="BN42:BN43" si="279">(BJ42+BK42)-(AO42+AP42)</f>
        <v>0</v>
      </c>
      <c r="BO42" s="9">
        <v>56067</v>
      </c>
      <c r="BP42" s="9">
        <v>27130</v>
      </c>
      <c r="BQ42" s="93">
        <f t="shared" ref="BQ42" si="280">ROUND(((BF42+BG42)-(AK42+AL42))/BO42/10,2)*-1</f>
        <v>0</v>
      </c>
      <c r="BR42" s="93">
        <f t="shared" ref="BR42" si="281">ROUND(((BK42-AP42)/BP42/10),2)*-1</f>
        <v>0</v>
      </c>
      <c r="BS42" s="93">
        <f>BQ42+BR42</f>
        <v>0</v>
      </c>
      <c r="BT42" s="96">
        <f>BU42+CB42</f>
        <v>833960</v>
      </c>
      <c r="BU42" s="96">
        <f>BW42+BX42+BY42+BZ42+CA42</f>
        <v>778960</v>
      </c>
      <c r="BV42" s="97">
        <v>67</v>
      </c>
      <c r="BW42" s="88">
        <v>728960</v>
      </c>
      <c r="BX42" s="88">
        <v>50000</v>
      </c>
      <c r="BY42" s="88"/>
      <c r="BZ42" s="88"/>
      <c r="CA42" s="88"/>
      <c r="CB42" s="96">
        <f>CC42+CD42+CE42</f>
        <v>55000</v>
      </c>
      <c r="CC42" s="88">
        <v>30000</v>
      </c>
      <c r="CD42" s="88">
        <v>25000</v>
      </c>
      <c r="CE42" s="88"/>
      <c r="CF42" s="88">
        <f t="shared" ref="CF42:CF43" si="282">(BX42+BY42+BZ42)-(BE42+BF42+BG42)</f>
        <v>0</v>
      </c>
      <c r="CG42" s="88">
        <f t="shared" ref="CG42:CG43" si="283">(CC42+CD42)-(BJ42+BK42)</f>
        <v>0</v>
      </c>
      <c r="CH42" s="9">
        <v>56067</v>
      </c>
      <c r="CI42" s="9">
        <v>27130</v>
      </c>
      <c r="CJ42" s="99">
        <f t="shared" ref="CJ42" si="284">ROUND(((BY42+BZ42)-(BF42+BG42))/CH42/10,2)*-1</f>
        <v>0</v>
      </c>
      <c r="CK42" s="99">
        <f t="shared" ref="CK42" si="285">ROUND(((CD42-BK42)/CI42/10),2)*-1</f>
        <v>0</v>
      </c>
      <c r="CL42" s="99">
        <f>CJ42+CK42</f>
        <v>0</v>
      </c>
      <c r="CM42" s="96">
        <f>CN42+CU42</f>
        <v>833960</v>
      </c>
      <c r="CN42" s="96">
        <f>CP42+CQ42+CR42+CS42+CT42</f>
        <v>778960</v>
      </c>
      <c r="CO42" s="97">
        <v>67</v>
      </c>
      <c r="CP42" s="88">
        <v>728960</v>
      </c>
      <c r="CQ42" s="88">
        <v>50000</v>
      </c>
      <c r="CR42" s="88"/>
      <c r="CS42" s="88"/>
      <c r="CT42" s="88"/>
      <c r="CU42" s="96">
        <f>CV42+CW42+CX42</f>
        <v>55000</v>
      </c>
      <c r="CV42" s="88">
        <v>30000</v>
      </c>
      <c r="CW42" s="88">
        <v>25000</v>
      </c>
      <c r="CX42" s="88"/>
      <c r="CY42" s="88">
        <f t="shared" ref="CY42:CY43" si="286">(CQ42+CR42+CS42)-(BX42+BY42+BZ42)</f>
        <v>0</v>
      </c>
      <c r="CZ42" s="88">
        <f t="shared" ref="CZ42:CZ43" si="287">(CV42+CW42)-(CC42+CD42)</f>
        <v>0</v>
      </c>
      <c r="DA42" s="9">
        <v>56067</v>
      </c>
      <c r="DB42" s="9">
        <v>27130</v>
      </c>
      <c r="DC42" s="99">
        <f t="shared" ref="DC42" si="288">ROUND(((CR42+CS42)-(BY42+BZ42))/DA42/10,2)*-1</f>
        <v>0</v>
      </c>
      <c r="DD42" s="99">
        <f t="shared" ref="DD42" si="289">ROUND(((CW42-CD42)/DB42/10),2)*-1</f>
        <v>0</v>
      </c>
      <c r="DE42" s="99">
        <f>DC42+DD42</f>
        <v>0</v>
      </c>
      <c r="DF42" s="96">
        <f>DG42+DN42</f>
        <v>757300</v>
      </c>
      <c r="DG42" s="96">
        <f>DI42+DJ42+DK42+DL42+DM42</f>
        <v>708340</v>
      </c>
      <c r="DH42" s="97">
        <v>67</v>
      </c>
      <c r="DI42" s="85">
        <v>708340</v>
      </c>
      <c r="DJ42" s="85"/>
      <c r="DK42" s="85"/>
      <c r="DL42" s="85"/>
      <c r="DM42" s="85"/>
      <c r="DN42" s="83">
        <v>48960</v>
      </c>
      <c r="DO42" s="85">
        <v>48960</v>
      </c>
      <c r="DP42" s="85"/>
      <c r="DQ42" s="85"/>
      <c r="DR42" s="88">
        <f>(DJ42+DK42+DL42)-(CQ42+CR42+CS42)-20620</f>
        <v>-70620</v>
      </c>
      <c r="DS42" s="88">
        <f t="shared" ref="DS42:DS43" si="290">(DO42+DP42)-(CV42+CW42)</f>
        <v>-6040</v>
      </c>
      <c r="DT42" s="9">
        <v>56067</v>
      </c>
      <c r="DU42" s="9">
        <v>27130</v>
      </c>
      <c r="DV42" s="99">
        <f t="shared" ref="DV42" si="291">ROUND(((DK42+DL42)-(CR42+CS42))/DT42/10,2)*-1</f>
        <v>0</v>
      </c>
      <c r="DW42" s="99">
        <f t="shared" ref="DW42" si="292">ROUND(((DP42-CW42)/DU42/10),2)*-1</f>
        <v>0.09</v>
      </c>
      <c r="DX42" s="99">
        <f>DV42+DW42</f>
        <v>0.09</v>
      </c>
    </row>
    <row r="43" spans="1:128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41">
        <f>I43+P43</f>
        <v>0</v>
      </c>
      <c r="I43" s="41">
        <f>K43+L43+M43+N43+O43</f>
        <v>0</v>
      </c>
      <c r="J43" s="5"/>
      <c r="K43" s="9"/>
      <c r="L43" s="9"/>
      <c r="M43" s="9"/>
      <c r="N43" s="9"/>
      <c r="O43" s="9"/>
      <c r="P43" s="41">
        <f>Q43+R43+S43</f>
        <v>0</v>
      </c>
      <c r="Q43" s="9"/>
      <c r="R43" s="9"/>
      <c r="S43" s="9"/>
      <c r="T43" s="71">
        <f>(L43+M43+N43)*-1</f>
        <v>0</v>
      </c>
      <c r="U43" s="71">
        <f>(Q43+R43)*-1</f>
        <v>0</v>
      </c>
      <c r="V43" s="9">
        <f>ROUND(T43*0.65,0)</f>
        <v>0</v>
      </c>
      <c r="W43" s="9">
        <f>ROUND(U43*0.65,0)</f>
        <v>0</v>
      </c>
      <c r="X43" s="46" t="s">
        <v>225</v>
      </c>
      <c r="Y43" s="46" t="s">
        <v>225</v>
      </c>
      <c r="Z43" s="76">
        <f>IF(T43=0,0,ROUND((T43+L43)/X43/10,2))</f>
        <v>0</v>
      </c>
      <c r="AA43" s="76">
        <f>IF(U43=0,0,ROUND((U43+Q43)/Y43/10,2))</f>
        <v>0</v>
      </c>
      <c r="AB43" s="76">
        <f>Z43+AA43</f>
        <v>0</v>
      </c>
      <c r="AC43" s="47">
        <v>0</v>
      </c>
      <c r="AD43" s="47">
        <v>0</v>
      </c>
      <c r="AE43" s="47">
        <f>AC43+AD43</f>
        <v>0</v>
      </c>
      <c r="AF43" s="41">
        <f>AG43+AN43</f>
        <v>0</v>
      </c>
      <c r="AG43" s="41">
        <f>AI43+AJ43+AK43+AL43+AM43</f>
        <v>0</v>
      </c>
      <c r="AH43" s="5"/>
      <c r="AI43" s="9"/>
      <c r="AJ43" s="9"/>
      <c r="AK43" s="9"/>
      <c r="AL43" s="9"/>
      <c r="AM43" s="9"/>
      <c r="AN43" s="41">
        <f>AO43+AP43+AQ43</f>
        <v>0</v>
      </c>
      <c r="AO43" s="9"/>
      <c r="AP43" s="9"/>
      <c r="AQ43" s="9"/>
      <c r="AR43" s="88">
        <f>((AL43+AK43+AJ43)-((V43)*-1))*-1</f>
        <v>0</v>
      </c>
      <c r="AS43" s="88">
        <f>((AO43+AP43)-((W43)*-1))*-1</f>
        <v>0</v>
      </c>
      <c r="AT43" s="46" t="s">
        <v>225</v>
      </c>
      <c r="AU43" s="46" t="s">
        <v>225</v>
      </c>
      <c r="AV43" s="93">
        <v>0</v>
      </c>
      <c r="AW43" s="93">
        <v>0</v>
      </c>
      <c r="AX43" s="93">
        <f>AV43+AW43</f>
        <v>0</v>
      </c>
      <c r="AY43" s="95">
        <f t="shared" si="276"/>
        <v>0</v>
      </c>
      <c r="AZ43" s="95">
        <f t="shared" si="277"/>
        <v>0</v>
      </c>
      <c r="BA43" s="96">
        <f>BB43+BI43</f>
        <v>0</v>
      </c>
      <c r="BB43" s="96">
        <f>BD43+BE43+BF43+BG43+BH43</f>
        <v>0</v>
      </c>
      <c r="BC43" s="97"/>
      <c r="BD43" s="88"/>
      <c r="BE43" s="88"/>
      <c r="BF43" s="88"/>
      <c r="BG43" s="88"/>
      <c r="BH43" s="88"/>
      <c r="BI43" s="96">
        <f>BJ43+BK43+BL43</f>
        <v>0</v>
      </c>
      <c r="BJ43" s="88"/>
      <c r="BK43" s="88"/>
      <c r="BL43" s="88"/>
      <c r="BM43" s="88">
        <f t="shared" si="278"/>
        <v>0</v>
      </c>
      <c r="BN43" s="88">
        <f t="shared" si="279"/>
        <v>0</v>
      </c>
      <c r="BO43" s="46" t="s">
        <v>225</v>
      </c>
      <c r="BP43" s="46" t="s">
        <v>225</v>
      </c>
      <c r="BQ43" s="93">
        <v>0</v>
      </c>
      <c r="BR43" s="93">
        <v>0</v>
      </c>
      <c r="BS43" s="93">
        <f>BQ43+BR43</f>
        <v>0</v>
      </c>
      <c r="BT43" s="96">
        <f>BU43+CB43</f>
        <v>0</v>
      </c>
      <c r="BU43" s="96">
        <f>BW43+BX43+BY43+BZ43+CA43</f>
        <v>0</v>
      </c>
      <c r="BV43" s="97"/>
      <c r="BW43" s="88"/>
      <c r="BX43" s="88"/>
      <c r="BY43" s="88"/>
      <c r="BZ43" s="88"/>
      <c r="CA43" s="88"/>
      <c r="CB43" s="96">
        <f>CC43+CD43+CE43</f>
        <v>0</v>
      </c>
      <c r="CC43" s="88"/>
      <c r="CD43" s="88"/>
      <c r="CE43" s="88"/>
      <c r="CF43" s="88">
        <f t="shared" si="282"/>
        <v>0</v>
      </c>
      <c r="CG43" s="88">
        <f t="shared" si="283"/>
        <v>0</v>
      </c>
      <c r="CH43" s="46" t="s">
        <v>225</v>
      </c>
      <c r="CI43" s="46" t="s">
        <v>225</v>
      </c>
      <c r="CJ43" s="99">
        <v>0</v>
      </c>
      <c r="CK43" s="99">
        <v>0</v>
      </c>
      <c r="CL43" s="99">
        <f>CJ43+CK43</f>
        <v>0</v>
      </c>
      <c r="CM43" s="96">
        <f>CN43+CU43</f>
        <v>0</v>
      </c>
      <c r="CN43" s="96">
        <f>CP43+CQ43+CR43+CS43+CT43</f>
        <v>0</v>
      </c>
      <c r="CO43" s="97"/>
      <c r="CP43" s="88"/>
      <c r="CQ43" s="88"/>
      <c r="CR43" s="88"/>
      <c r="CS43" s="88"/>
      <c r="CT43" s="88"/>
      <c r="CU43" s="96">
        <f>CV43+CW43+CX43</f>
        <v>0</v>
      </c>
      <c r="CV43" s="88"/>
      <c r="CW43" s="88"/>
      <c r="CX43" s="88"/>
      <c r="CY43" s="88">
        <f t="shared" si="286"/>
        <v>0</v>
      </c>
      <c r="CZ43" s="88">
        <f t="shared" si="287"/>
        <v>0</v>
      </c>
      <c r="DA43" s="46" t="s">
        <v>225</v>
      </c>
      <c r="DB43" s="46" t="s">
        <v>225</v>
      </c>
      <c r="DC43" s="99">
        <v>0</v>
      </c>
      <c r="DD43" s="99">
        <v>0</v>
      </c>
      <c r="DE43" s="99">
        <f>DC43+DD43</f>
        <v>0</v>
      </c>
      <c r="DF43" s="96">
        <f>DG43+DN43</f>
        <v>0</v>
      </c>
      <c r="DG43" s="96">
        <f>DI43+DJ43+DK43+DL43+DM43</f>
        <v>0</v>
      </c>
      <c r="DH43" s="97"/>
      <c r="DI43" s="85"/>
      <c r="DJ43" s="85"/>
      <c r="DK43" s="85"/>
      <c r="DL43" s="85"/>
      <c r="DM43" s="85"/>
      <c r="DN43" s="83">
        <v>0</v>
      </c>
      <c r="DO43" s="85"/>
      <c r="DP43" s="85"/>
      <c r="DQ43" s="85"/>
      <c r="DR43" s="88">
        <f t="shared" ref="DR43" si="293">(DJ43+DK43+DL43)-(CQ43+CR43+CS43)</f>
        <v>0</v>
      </c>
      <c r="DS43" s="88">
        <f t="shared" si="290"/>
        <v>0</v>
      </c>
      <c r="DT43" s="46" t="s">
        <v>225</v>
      </c>
      <c r="DU43" s="46" t="s">
        <v>225</v>
      </c>
      <c r="DV43" s="99">
        <v>0</v>
      </c>
      <c r="DW43" s="99">
        <v>0</v>
      </c>
      <c r="DX43" s="99">
        <f>DV43+DW43</f>
        <v>0</v>
      </c>
    </row>
    <row r="44" spans="1:128" x14ac:dyDescent="0.25">
      <c r="A44" s="30"/>
      <c r="B44" s="31"/>
      <c r="C44" s="32"/>
      <c r="D44" s="33" t="s">
        <v>157</v>
      </c>
      <c r="E44" s="35"/>
      <c r="F44" s="35"/>
      <c r="G44" s="35"/>
      <c r="H44" s="34">
        <f t="shared" ref="H44:AB44" si="294">SUBTOTAL(9,H42:H43)</f>
        <v>833960</v>
      </c>
      <c r="I44" s="34">
        <f t="shared" si="294"/>
        <v>778960</v>
      </c>
      <c r="J44" s="34">
        <f t="shared" si="294"/>
        <v>67</v>
      </c>
      <c r="K44" s="34">
        <f t="shared" si="294"/>
        <v>728960</v>
      </c>
      <c r="L44" s="34">
        <f t="shared" si="294"/>
        <v>50000</v>
      </c>
      <c r="M44" s="34">
        <f t="shared" si="294"/>
        <v>0</v>
      </c>
      <c r="N44" s="34">
        <f t="shared" si="294"/>
        <v>0</v>
      </c>
      <c r="O44" s="34">
        <f t="shared" si="294"/>
        <v>0</v>
      </c>
      <c r="P44" s="34">
        <f t="shared" si="294"/>
        <v>55000</v>
      </c>
      <c r="Q44" s="34">
        <f t="shared" si="294"/>
        <v>30000</v>
      </c>
      <c r="R44" s="34">
        <f t="shared" si="294"/>
        <v>25000</v>
      </c>
      <c r="S44" s="34">
        <f t="shared" si="294"/>
        <v>0</v>
      </c>
      <c r="T44" s="34">
        <f t="shared" si="294"/>
        <v>-50000</v>
      </c>
      <c r="U44" s="34">
        <f t="shared" si="294"/>
        <v>-55000</v>
      </c>
      <c r="V44" s="34">
        <f t="shared" si="294"/>
        <v>-32500</v>
      </c>
      <c r="W44" s="34">
        <f t="shared" si="294"/>
        <v>-35750</v>
      </c>
      <c r="X44" s="34">
        <f t="shared" si="294"/>
        <v>56067</v>
      </c>
      <c r="Y44" s="34">
        <f t="shared" si="294"/>
        <v>27130</v>
      </c>
      <c r="Z44" s="48">
        <f t="shared" si="294"/>
        <v>0</v>
      </c>
      <c r="AA44" s="48">
        <f t="shared" si="294"/>
        <v>-0.09</v>
      </c>
      <c r="AB44" s="48">
        <f t="shared" si="294"/>
        <v>-0.09</v>
      </c>
      <c r="AC44" s="48">
        <v>-0.06</v>
      </c>
      <c r="AD44" s="48">
        <v>-0.13</v>
      </c>
      <c r="AE44" s="48">
        <f t="shared" ref="AE44:AX44" si="295">SUBTOTAL(9,AE42:AE43)</f>
        <v>-0.19</v>
      </c>
      <c r="AF44" s="34">
        <f t="shared" si="295"/>
        <v>833960</v>
      </c>
      <c r="AG44" s="34">
        <f t="shared" si="295"/>
        <v>778960</v>
      </c>
      <c r="AH44" s="34">
        <f t="shared" si="295"/>
        <v>67</v>
      </c>
      <c r="AI44" s="34">
        <f t="shared" si="295"/>
        <v>728960</v>
      </c>
      <c r="AJ44" s="34">
        <f t="shared" si="295"/>
        <v>50000</v>
      </c>
      <c r="AK44" s="34">
        <f t="shared" si="295"/>
        <v>0</v>
      </c>
      <c r="AL44" s="34">
        <f t="shared" si="295"/>
        <v>0</v>
      </c>
      <c r="AM44" s="34">
        <f t="shared" si="295"/>
        <v>0</v>
      </c>
      <c r="AN44" s="34">
        <f t="shared" si="295"/>
        <v>55000</v>
      </c>
      <c r="AO44" s="34">
        <f t="shared" si="295"/>
        <v>30000</v>
      </c>
      <c r="AP44" s="34">
        <f t="shared" si="295"/>
        <v>25000</v>
      </c>
      <c r="AQ44" s="34">
        <f t="shared" si="295"/>
        <v>0</v>
      </c>
      <c r="AR44" s="34">
        <f t="shared" si="295"/>
        <v>-17500</v>
      </c>
      <c r="AS44" s="34">
        <f t="shared" si="295"/>
        <v>-19250</v>
      </c>
      <c r="AT44" s="34">
        <f t="shared" si="295"/>
        <v>56067</v>
      </c>
      <c r="AU44" s="34">
        <f t="shared" si="295"/>
        <v>27130</v>
      </c>
      <c r="AV44" s="48">
        <f t="shared" si="295"/>
        <v>0.06</v>
      </c>
      <c r="AW44" s="48">
        <f t="shared" si="295"/>
        <v>0.04</v>
      </c>
      <c r="AX44" s="48">
        <f t="shared" si="295"/>
        <v>0.1</v>
      </c>
      <c r="AY44"/>
      <c r="AZ44"/>
      <c r="BA44" s="34">
        <f t="shared" ref="BA44:BS44" si="296">SUBTOTAL(9,BA42:BA43)</f>
        <v>833960</v>
      </c>
      <c r="BB44" s="34">
        <f t="shared" si="296"/>
        <v>778960</v>
      </c>
      <c r="BC44" s="34">
        <f t="shared" si="296"/>
        <v>67</v>
      </c>
      <c r="BD44" s="34">
        <f t="shared" si="296"/>
        <v>728960</v>
      </c>
      <c r="BE44" s="34">
        <f t="shared" si="296"/>
        <v>50000</v>
      </c>
      <c r="BF44" s="34">
        <f t="shared" si="296"/>
        <v>0</v>
      </c>
      <c r="BG44" s="34">
        <f t="shared" si="296"/>
        <v>0</v>
      </c>
      <c r="BH44" s="34">
        <f t="shared" si="296"/>
        <v>0</v>
      </c>
      <c r="BI44" s="34">
        <f t="shared" si="296"/>
        <v>55000</v>
      </c>
      <c r="BJ44" s="34">
        <f t="shared" si="296"/>
        <v>30000</v>
      </c>
      <c r="BK44" s="34">
        <f t="shared" si="296"/>
        <v>25000</v>
      </c>
      <c r="BL44" s="34">
        <f t="shared" si="296"/>
        <v>0</v>
      </c>
      <c r="BM44" s="34">
        <f t="shared" si="296"/>
        <v>0</v>
      </c>
      <c r="BN44" s="34">
        <f t="shared" si="296"/>
        <v>0</v>
      </c>
      <c r="BO44" s="34">
        <f t="shared" si="296"/>
        <v>56067</v>
      </c>
      <c r="BP44" s="34">
        <f t="shared" si="296"/>
        <v>27130</v>
      </c>
      <c r="BQ44" s="48">
        <f t="shared" si="296"/>
        <v>0</v>
      </c>
      <c r="BR44" s="48">
        <f t="shared" si="296"/>
        <v>0</v>
      </c>
      <c r="BS44" s="48">
        <f t="shared" si="296"/>
        <v>0</v>
      </c>
      <c r="BT44" s="34">
        <f t="shared" ref="BT44:CL44" si="297">SUBTOTAL(9,BT42:BT43)</f>
        <v>833960</v>
      </c>
      <c r="BU44" s="34">
        <f t="shared" si="297"/>
        <v>778960</v>
      </c>
      <c r="BV44" s="34">
        <f t="shared" si="297"/>
        <v>67</v>
      </c>
      <c r="BW44" s="34">
        <f t="shared" si="297"/>
        <v>728960</v>
      </c>
      <c r="BX44" s="34">
        <f t="shared" si="297"/>
        <v>50000</v>
      </c>
      <c r="BY44" s="34">
        <f t="shared" si="297"/>
        <v>0</v>
      </c>
      <c r="BZ44" s="34">
        <f t="shared" si="297"/>
        <v>0</v>
      </c>
      <c r="CA44" s="34">
        <f t="shared" si="297"/>
        <v>0</v>
      </c>
      <c r="CB44" s="34">
        <f t="shared" si="297"/>
        <v>55000</v>
      </c>
      <c r="CC44" s="34">
        <f t="shared" si="297"/>
        <v>30000</v>
      </c>
      <c r="CD44" s="34">
        <f t="shared" si="297"/>
        <v>25000</v>
      </c>
      <c r="CE44" s="34">
        <f t="shared" si="297"/>
        <v>0</v>
      </c>
      <c r="CF44" s="34">
        <f t="shared" si="297"/>
        <v>0</v>
      </c>
      <c r="CG44" s="34">
        <f t="shared" si="297"/>
        <v>0</v>
      </c>
      <c r="CH44" s="34">
        <f t="shared" si="297"/>
        <v>56067</v>
      </c>
      <c r="CI44" s="34">
        <f t="shared" si="297"/>
        <v>27130</v>
      </c>
      <c r="CJ44" s="63">
        <f t="shared" si="297"/>
        <v>0</v>
      </c>
      <c r="CK44" s="63">
        <f t="shared" si="297"/>
        <v>0</v>
      </c>
      <c r="CL44" s="63">
        <f t="shared" si="297"/>
        <v>0</v>
      </c>
      <c r="CM44" s="34">
        <f t="shared" ref="CM44:DE44" si="298">SUBTOTAL(9,CM42:CM43)</f>
        <v>833960</v>
      </c>
      <c r="CN44" s="34">
        <f t="shared" si="298"/>
        <v>778960</v>
      </c>
      <c r="CO44" s="34">
        <f t="shared" si="298"/>
        <v>67</v>
      </c>
      <c r="CP44" s="34">
        <f t="shared" si="298"/>
        <v>728960</v>
      </c>
      <c r="CQ44" s="34">
        <f t="shared" si="298"/>
        <v>50000</v>
      </c>
      <c r="CR44" s="34">
        <f t="shared" si="298"/>
        <v>0</v>
      </c>
      <c r="CS44" s="34">
        <f t="shared" si="298"/>
        <v>0</v>
      </c>
      <c r="CT44" s="34">
        <f t="shared" si="298"/>
        <v>0</v>
      </c>
      <c r="CU44" s="34">
        <f t="shared" si="298"/>
        <v>55000</v>
      </c>
      <c r="CV44" s="34">
        <f t="shared" si="298"/>
        <v>30000</v>
      </c>
      <c r="CW44" s="34">
        <f t="shared" si="298"/>
        <v>25000</v>
      </c>
      <c r="CX44" s="34">
        <f t="shared" si="298"/>
        <v>0</v>
      </c>
      <c r="CY44" s="34">
        <f t="shared" si="298"/>
        <v>0</v>
      </c>
      <c r="CZ44" s="34">
        <f t="shared" si="298"/>
        <v>0</v>
      </c>
      <c r="DA44" s="34">
        <f t="shared" si="298"/>
        <v>56067</v>
      </c>
      <c r="DB44" s="34">
        <f t="shared" si="298"/>
        <v>27130</v>
      </c>
      <c r="DC44" s="63">
        <f t="shared" si="298"/>
        <v>0</v>
      </c>
      <c r="DD44" s="63">
        <f t="shared" si="298"/>
        <v>0</v>
      </c>
      <c r="DE44" s="63">
        <f t="shared" si="298"/>
        <v>0</v>
      </c>
      <c r="DF44" s="34">
        <f t="shared" ref="DF44:DX44" si="299">SUBTOTAL(9,DF42:DF43)</f>
        <v>757300</v>
      </c>
      <c r="DG44" s="34">
        <f t="shared" si="299"/>
        <v>708340</v>
      </c>
      <c r="DH44" s="34">
        <f t="shared" si="299"/>
        <v>67</v>
      </c>
      <c r="DI44" s="34">
        <f t="shared" si="299"/>
        <v>708340</v>
      </c>
      <c r="DJ44" s="34">
        <f t="shared" si="299"/>
        <v>0</v>
      </c>
      <c r="DK44" s="34">
        <f t="shared" si="299"/>
        <v>0</v>
      </c>
      <c r="DL44" s="34">
        <f t="shared" si="299"/>
        <v>0</v>
      </c>
      <c r="DM44" s="34">
        <f t="shared" si="299"/>
        <v>0</v>
      </c>
      <c r="DN44" s="34">
        <f t="shared" si="299"/>
        <v>48960</v>
      </c>
      <c r="DO44" s="34">
        <f t="shared" si="299"/>
        <v>48960</v>
      </c>
      <c r="DP44" s="34">
        <f t="shared" si="299"/>
        <v>0</v>
      </c>
      <c r="DQ44" s="34">
        <f t="shared" si="299"/>
        <v>0</v>
      </c>
      <c r="DR44" s="34">
        <f t="shared" si="299"/>
        <v>-70620</v>
      </c>
      <c r="DS44" s="34">
        <f t="shared" si="299"/>
        <v>-6040</v>
      </c>
      <c r="DT44" s="34">
        <f t="shared" si="299"/>
        <v>56067</v>
      </c>
      <c r="DU44" s="34">
        <f t="shared" si="299"/>
        <v>27130</v>
      </c>
      <c r="DV44" s="63">
        <f t="shared" si="299"/>
        <v>0</v>
      </c>
      <c r="DW44" s="63">
        <f t="shared" si="299"/>
        <v>0.09</v>
      </c>
      <c r="DX44" s="63">
        <f t="shared" si="299"/>
        <v>0.09</v>
      </c>
    </row>
    <row r="45" spans="1:128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41">
        <f>I45+P45</f>
        <v>0</v>
      </c>
      <c r="I45" s="41">
        <f>K45+L45+M45+N45+O45</f>
        <v>0</v>
      </c>
      <c r="J45" s="5"/>
      <c r="K45" s="9"/>
      <c r="L45" s="9"/>
      <c r="M45" s="9"/>
      <c r="N45" s="9"/>
      <c r="O45" s="9"/>
      <c r="P45" s="41">
        <f>Q45+R45+S45</f>
        <v>0</v>
      </c>
      <c r="Q45" s="9"/>
      <c r="R45" s="9"/>
      <c r="S45" s="9"/>
      <c r="T45" s="71">
        <f>(L45+M45+N45)*-1</f>
        <v>0</v>
      </c>
      <c r="U45" s="71">
        <f>(Q45+R45)*-1</f>
        <v>0</v>
      </c>
      <c r="V45" s="9">
        <f>ROUND(T45*0.65,0)</f>
        <v>0</v>
      </c>
      <c r="W45" s="9">
        <f>ROUND(U45*0.65,0)</f>
        <v>0</v>
      </c>
      <c r="X45" s="9">
        <v>56067</v>
      </c>
      <c r="Y45" s="9">
        <v>27130</v>
      </c>
      <c r="Z45" s="76">
        <f>IF(T45=0,0,ROUND((T45+L45)/X45/10,2))</f>
        <v>0</v>
      </c>
      <c r="AA45" s="76">
        <f>IF(U45=0,0,ROUND((U45+Q45)/Y45/10,2))</f>
        <v>0</v>
      </c>
      <c r="AB45" s="76">
        <f>Z45+AA45</f>
        <v>0</v>
      </c>
      <c r="AC45" s="47">
        <v>0</v>
      </c>
      <c r="AD45" s="47">
        <v>0</v>
      </c>
      <c r="AE45" s="47">
        <f>AC45+AD45</f>
        <v>0</v>
      </c>
      <c r="AF45" s="41">
        <f>AG45+AN45</f>
        <v>0</v>
      </c>
      <c r="AG45" s="41">
        <f>AI45+AJ45+AK45+AL45+AM45</f>
        <v>0</v>
      </c>
      <c r="AH45" s="5"/>
      <c r="AI45" s="9"/>
      <c r="AJ45" s="9"/>
      <c r="AK45" s="9"/>
      <c r="AL45" s="9"/>
      <c r="AM45" s="9"/>
      <c r="AN45" s="41">
        <f>AO45+AP45+AQ45</f>
        <v>0</v>
      </c>
      <c r="AO45" s="9"/>
      <c r="AP45" s="9"/>
      <c r="AQ45" s="9"/>
      <c r="AR45" s="88">
        <f>((AL45+AK45+AJ45)-((V45)*-1))*-1</f>
        <v>0</v>
      </c>
      <c r="AS45" s="88">
        <f>((AO45+AP45)-((W45)*-1))*-1</f>
        <v>0</v>
      </c>
      <c r="AT45" s="9">
        <v>56067</v>
      </c>
      <c r="AU45" s="9">
        <v>27130</v>
      </c>
      <c r="AV45" s="93">
        <f t="shared" ref="AV45" si="300">ROUND((AY45/AT45/10)+(AC45),2)*-1</f>
        <v>0</v>
      </c>
      <c r="AW45" s="93">
        <f t="shared" ref="AW45" si="301">ROUND((AZ45/AU45/10)+AD45,2)*-1</f>
        <v>0</v>
      </c>
      <c r="AX45" s="93">
        <f>AV45+AW45</f>
        <v>0</v>
      </c>
      <c r="AY45" s="95">
        <f t="shared" ref="AY45:AY46" si="302">AK45+AL45</f>
        <v>0</v>
      </c>
      <c r="AZ45" s="95">
        <f t="shared" ref="AZ45:AZ46" si="303">AP45</f>
        <v>0</v>
      </c>
      <c r="BA45" s="96">
        <f>BB45+BI45</f>
        <v>0</v>
      </c>
      <c r="BB45" s="96">
        <f>BD45+BE45+BF45+BG45+BH45</f>
        <v>0</v>
      </c>
      <c r="BC45" s="97"/>
      <c r="BD45" s="88"/>
      <c r="BE45" s="88"/>
      <c r="BF45" s="88"/>
      <c r="BG45" s="88"/>
      <c r="BH45" s="88"/>
      <c r="BI45" s="96">
        <f>BJ45+BK45+BL45</f>
        <v>0</v>
      </c>
      <c r="BJ45" s="88"/>
      <c r="BK45" s="88"/>
      <c r="BL45" s="88"/>
      <c r="BM45" s="88">
        <f t="shared" ref="BM45:BM46" si="304">(BE45+BF45+BG45)-(AJ45+AK45+AL45)</f>
        <v>0</v>
      </c>
      <c r="BN45" s="88">
        <f t="shared" ref="BN45:BN46" si="305">(BJ45+BK45)-(AO45+AP45)</f>
        <v>0</v>
      </c>
      <c r="BO45" s="9">
        <v>56067</v>
      </c>
      <c r="BP45" s="9">
        <v>27130</v>
      </c>
      <c r="BQ45" s="93">
        <f t="shared" ref="BQ45" si="306">ROUND(((BF45+BG45)-(AK45+AL45))/BO45/10,2)*-1</f>
        <v>0</v>
      </c>
      <c r="BR45" s="93">
        <f t="shared" ref="BR45" si="307">ROUND(((BK45-AP45)/BP45/10),2)*-1</f>
        <v>0</v>
      </c>
      <c r="BS45" s="93">
        <f>BQ45+BR45</f>
        <v>0</v>
      </c>
      <c r="BT45" s="96">
        <f>BU45+CB45</f>
        <v>0</v>
      </c>
      <c r="BU45" s="96">
        <f>BW45+BX45+BY45+BZ45+CA45</f>
        <v>0</v>
      </c>
      <c r="BV45" s="97"/>
      <c r="BW45" s="88"/>
      <c r="BX45" s="88"/>
      <c r="BY45" s="88"/>
      <c r="BZ45" s="88"/>
      <c r="CA45" s="88"/>
      <c r="CB45" s="96">
        <f>CC45+CD45+CE45</f>
        <v>0</v>
      </c>
      <c r="CC45" s="88"/>
      <c r="CD45" s="88"/>
      <c r="CE45" s="88"/>
      <c r="CF45" s="88">
        <f t="shared" ref="CF45:CF46" si="308">(BX45+BY45+BZ45)-(BE45+BF45+BG45)</f>
        <v>0</v>
      </c>
      <c r="CG45" s="88">
        <f t="shared" ref="CG45:CG46" si="309">(CC45+CD45)-(BJ45+BK45)</f>
        <v>0</v>
      </c>
      <c r="CH45" s="9">
        <v>56067</v>
      </c>
      <c r="CI45" s="9">
        <v>27130</v>
      </c>
      <c r="CJ45" s="99">
        <f t="shared" ref="CJ45" si="310">ROUND(((BY45+BZ45)-(BF45+BG45))/CH45/10,2)*-1</f>
        <v>0</v>
      </c>
      <c r="CK45" s="99">
        <f t="shared" ref="CK45" si="311">ROUND(((CD45-BK45)/CI45/10),2)*-1</f>
        <v>0</v>
      </c>
      <c r="CL45" s="99">
        <f>CJ45+CK45</f>
        <v>0</v>
      </c>
      <c r="CM45" s="96">
        <f>CN45+CU45</f>
        <v>0</v>
      </c>
      <c r="CN45" s="96">
        <f>CP45+CQ45+CR45+CS45+CT45</f>
        <v>0</v>
      </c>
      <c r="CO45" s="97"/>
      <c r="CP45" s="88"/>
      <c r="CQ45" s="88"/>
      <c r="CR45" s="88"/>
      <c r="CS45" s="88"/>
      <c r="CT45" s="88"/>
      <c r="CU45" s="96">
        <f>CV45+CW45+CX45</f>
        <v>0</v>
      </c>
      <c r="CV45" s="88"/>
      <c r="CW45" s="88"/>
      <c r="CX45" s="88"/>
      <c r="CY45" s="88">
        <f t="shared" ref="CY45:CY46" si="312">(CQ45+CR45+CS45)-(BX45+BY45+BZ45)</f>
        <v>0</v>
      </c>
      <c r="CZ45" s="88">
        <f t="shared" ref="CZ45:CZ46" si="313">(CV45+CW45)-(CC45+CD45)</f>
        <v>0</v>
      </c>
      <c r="DA45" s="9">
        <v>56067</v>
      </c>
      <c r="DB45" s="9">
        <v>27130</v>
      </c>
      <c r="DC45" s="99">
        <f t="shared" ref="DC45" si="314">ROUND(((CR45+CS45)-(BY45+BZ45))/DA45/10,2)*-1</f>
        <v>0</v>
      </c>
      <c r="DD45" s="99">
        <f t="shared" ref="DD45" si="315">ROUND(((CW45-CD45)/DB45/10),2)*-1</f>
        <v>0</v>
      </c>
      <c r="DE45" s="99">
        <f>DC45+DD45</f>
        <v>0</v>
      </c>
      <c r="DF45" s="96">
        <f>DG45+DN45</f>
        <v>0</v>
      </c>
      <c r="DG45" s="96">
        <f>DI45+DJ45+DK45+DL45+DM45</f>
        <v>0</v>
      </c>
      <c r="DH45" s="97"/>
      <c r="DI45" s="88"/>
      <c r="DJ45" s="88"/>
      <c r="DK45" s="88"/>
      <c r="DL45" s="88"/>
      <c r="DM45" s="88"/>
      <c r="DN45" s="96">
        <f>DO45+DP45+DQ45</f>
        <v>0</v>
      </c>
      <c r="DO45" s="88"/>
      <c r="DP45" s="88"/>
      <c r="DQ45" s="88"/>
      <c r="DR45" s="88">
        <f t="shared" ref="DR45:DR46" si="316">(DJ45+DK45+DL45)-(CQ45+CR45+CS45)</f>
        <v>0</v>
      </c>
      <c r="DS45" s="88">
        <f t="shared" ref="DS45:DS46" si="317">(DO45+DP45)-(CV45+CW45)</f>
        <v>0</v>
      </c>
      <c r="DT45" s="9">
        <v>56067</v>
      </c>
      <c r="DU45" s="9">
        <v>27130</v>
      </c>
      <c r="DV45" s="99">
        <f t="shared" ref="DV45" si="318">ROUND(((DK45+DL45)-(CR45+CS45))/DT45/10,2)*-1</f>
        <v>0</v>
      </c>
      <c r="DW45" s="99">
        <f t="shared" ref="DW45" si="319">ROUND(((DP45-CW45)/DU45/10),2)*-1</f>
        <v>0</v>
      </c>
      <c r="DX45" s="99">
        <f>DV45+DW45</f>
        <v>0</v>
      </c>
    </row>
    <row r="46" spans="1:128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41">
        <f>I46+P46</f>
        <v>0</v>
      </c>
      <c r="I46" s="41">
        <f>K46+L46+M46+N46+O46</f>
        <v>0</v>
      </c>
      <c r="J46" s="5"/>
      <c r="K46" s="9"/>
      <c r="L46" s="9"/>
      <c r="M46" s="9"/>
      <c r="N46" s="9"/>
      <c r="O46" s="9"/>
      <c r="P46" s="41">
        <f>Q46+R46+S46</f>
        <v>0</v>
      </c>
      <c r="Q46" s="9"/>
      <c r="R46" s="9"/>
      <c r="S46" s="9"/>
      <c r="T46" s="71">
        <f>(L46+M46+N46)*-1</f>
        <v>0</v>
      </c>
      <c r="U46" s="71">
        <f>(Q46+R46)*-1</f>
        <v>0</v>
      </c>
      <c r="V46" s="9">
        <f>ROUND(T46*0.65,0)</f>
        <v>0</v>
      </c>
      <c r="W46" s="9">
        <f>ROUND(U46*0.65,0)</f>
        <v>0</v>
      </c>
      <c r="X46" s="46" t="s">
        <v>225</v>
      </c>
      <c r="Y46" s="46" t="s">
        <v>225</v>
      </c>
      <c r="Z46" s="76">
        <f>IF(T46=0,0,ROUND((T46+L46)/X46/10,2))</f>
        <v>0</v>
      </c>
      <c r="AA46" s="76">
        <f>IF(U46=0,0,ROUND((U46+Q46)/Y46/10,2))</f>
        <v>0</v>
      </c>
      <c r="AB46" s="76">
        <f>Z46+AA46</f>
        <v>0</v>
      </c>
      <c r="AC46" s="47">
        <v>0</v>
      </c>
      <c r="AD46" s="47">
        <v>0</v>
      </c>
      <c r="AE46" s="47">
        <f>AC46+AD46</f>
        <v>0</v>
      </c>
      <c r="AF46" s="41">
        <f>AG46+AN46</f>
        <v>0</v>
      </c>
      <c r="AG46" s="41">
        <f>AI46+AJ46+AK46+AL46+AM46</f>
        <v>0</v>
      </c>
      <c r="AH46" s="5"/>
      <c r="AI46" s="9"/>
      <c r="AJ46" s="9"/>
      <c r="AK46" s="9"/>
      <c r="AL46" s="9"/>
      <c r="AM46" s="9"/>
      <c r="AN46" s="41">
        <f>AO46+AP46+AQ46</f>
        <v>0</v>
      </c>
      <c r="AO46" s="9"/>
      <c r="AP46" s="9"/>
      <c r="AQ46" s="9"/>
      <c r="AR46" s="88">
        <f>((AL46+AK46+AJ46)-((V46)*-1))*-1</f>
        <v>0</v>
      </c>
      <c r="AS46" s="88">
        <f>((AO46+AP46)-((W46)*-1))*-1</f>
        <v>0</v>
      </c>
      <c r="AT46" s="46" t="s">
        <v>225</v>
      </c>
      <c r="AU46" s="46" t="s">
        <v>225</v>
      </c>
      <c r="AV46" s="93">
        <v>0</v>
      </c>
      <c r="AW46" s="93">
        <v>0</v>
      </c>
      <c r="AX46" s="93">
        <f>AV46+AW46</f>
        <v>0</v>
      </c>
      <c r="AY46" s="95">
        <f t="shared" si="302"/>
        <v>0</v>
      </c>
      <c r="AZ46" s="95">
        <f t="shared" si="303"/>
        <v>0</v>
      </c>
      <c r="BA46" s="96">
        <f>BB46+BI46</f>
        <v>0</v>
      </c>
      <c r="BB46" s="96">
        <f>BD46+BE46+BF46+BG46+BH46</f>
        <v>0</v>
      </c>
      <c r="BC46" s="97"/>
      <c r="BD46" s="88"/>
      <c r="BE46" s="88"/>
      <c r="BF46" s="88"/>
      <c r="BG46" s="88"/>
      <c r="BH46" s="88"/>
      <c r="BI46" s="96">
        <f>BJ46+BK46+BL46</f>
        <v>0</v>
      </c>
      <c r="BJ46" s="88"/>
      <c r="BK46" s="88"/>
      <c r="BL46" s="88"/>
      <c r="BM46" s="88">
        <f t="shared" si="304"/>
        <v>0</v>
      </c>
      <c r="BN46" s="88">
        <f t="shared" si="305"/>
        <v>0</v>
      </c>
      <c r="BO46" s="46" t="s">
        <v>225</v>
      </c>
      <c r="BP46" s="46" t="s">
        <v>225</v>
      </c>
      <c r="BQ46" s="93">
        <v>0</v>
      </c>
      <c r="BR46" s="93">
        <v>0</v>
      </c>
      <c r="BS46" s="93">
        <f>BQ46+BR46</f>
        <v>0</v>
      </c>
      <c r="BT46" s="96">
        <f>BU46+CB46</f>
        <v>0</v>
      </c>
      <c r="BU46" s="96">
        <f>BW46+BX46+BY46+BZ46+CA46</f>
        <v>0</v>
      </c>
      <c r="BV46" s="97"/>
      <c r="BW46" s="88"/>
      <c r="BX46" s="88"/>
      <c r="BY46" s="88"/>
      <c r="BZ46" s="88"/>
      <c r="CA46" s="88"/>
      <c r="CB46" s="96">
        <f>CC46+CD46+CE46</f>
        <v>0</v>
      </c>
      <c r="CC46" s="88"/>
      <c r="CD46" s="88"/>
      <c r="CE46" s="88"/>
      <c r="CF46" s="88">
        <f t="shared" si="308"/>
        <v>0</v>
      </c>
      <c r="CG46" s="88">
        <f t="shared" si="309"/>
        <v>0</v>
      </c>
      <c r="CH46" s="46" t="s">
        <v>225</v>
      </c>
      <c r="CI46" s="46" t="s">
        <v>225</v>
      </c>
      <c r="CJ46" s="99">
        <v>0</v>
      </c>
      <c r="CK46" s="99">
        <v>0</v>
      </c>
      <c r="CL46" s="99">
        <f>CJ46+CK46</f>
        <v>0</v>
      </c>
      <c r="CM46" s="96">
        <f>CN46+CU46</f>
        <v>0</v>
      </c>
      <c r="CN46" s="96">
        <f>CP46+CQ46+CR46+CS46+CT46</f>
        <v>0</v>
      </c>
      <c r="CO46" s="97"/>
      <c r="CP46" s="88"/>
      <c r="CQ46" s="88"/>
      <c r="CR46" s="88"/>
      <c r="CS46" s="88"/>
      <c r="CT46" s="88"/>
      <c r="CU46" s="96">
        <f>CV46+CW46+CX46</f>
        <v>0</v>
      </c>
      <c r="CV46" s="88"/>
      <c r="CW46" s="88"/>
      <c r="CX46" s="88"/>
      <c r="CY46" s="88">
        <f t="shared" si="312"/>
        <v>0</v>
      </c>
      <c r="CZ46" s="88">
        <f t="shared" si="313"/>
        <v>0</v>
      </c>
      <c r="DA46" s="46" t="s">
        <v>225</v>
      </c>
      <c r="DB46" s="46" t="s">
        <v>225</v>
      </c>
      <c r="DC46" s="99">
        <v>0</v>
      </c>
      <c r="DD46" s="99">
        <v>0</v>
      </c>
      <c r="DE46" s="99">
        <f>DC46+DD46</f>
        <v>0</v>
      </c>
      <c r="DF46" s="96">
        <f>DG46+DN46</f>
        <v>0</v>
      </c>
      <c r="DG46" s="96">
        <f>DI46+DJ46+DK46+DL46+DM46</f>
        <v>0</v>
      </c>
      <c r="DH46" s="97"/>
      <c r="DI46" s="88"/>
      <c r="DJ46" s="88"/>
      <c r="DK46" s="88"/>
      <c r="DL46" s="88"/>
      <c r="DM46" s="88"/>
      <c r="DN46" s="96">
        <f>DO46+DP46+DQ46</f>
        <v>0</v>
      </c>
      <c r="DO46" s="88"/>
      <c r="DP46" s="88"/>
      <c r="DQ46" s="88"/>
      <c r="DR46" s="88">
        <f t="shared" si="316"/>
        <v>0</v>
      </c>
      <c r="DS46" s="88">
        <f t="shared" si="317"/>
        <v>0</v>
      </c>
      <c r="DT46" s="46" t="s">
        <v>225</v>
      </c>
      <c r="DU46" s="46" t="s">
        <v>225</v>
      </c>
      <c r="DV46" s="99">
        <v>0</v>
      </c>
      <c r="DW46" s="99">
        <v>0</v>
      </c>
      <c r="DX46" s="99">
        <f>DV46+DW46</f>
        <v>0</v>
      </c>
    </row>
    <row r="47" spans="1:128" x14ac:dyDescent="0.25">
      <c r="A47" s="30"/>
      <c r="B47" s="31"/>
      <c r="C47" s="32"/>
      <c r="D47" s="33" t="s">
        <v>158</v>
      </c>
      <c r="E47" s="35"/>
      <c r="F47" s="35"/>
      <c r="G47" s="35"/>
      <c r="H47" s="34">
        <f t="shared" ref="H47:AB47" si="320">SUBTOTAL(9,H45:H46)</f>
        <v>0</v>
      </c>
      <c r="I47" s="34">
        <f t="shared" si="320"/>
        <v>0</v>
      </c>
      <c r="J47" s="34">
        <f t="shared" si="320"/>
        <v>0</v>
      </c>
      <c r="K47" s="34">
        <f t="shared" si="320"/>
        <v>0</v>
      </c>
      <c r="L47" s="34">
        <f t="shared" si="320"/>
        <v>0</v>
      </c>
      <c r="M47" s="34">
        <f t="shared" si="320"/>
        <v>0</v>
      </c>
      <c r="N47" s="34">
        <f t="shared" si="320"/>
        <v>0</v>
      </c>
      <c r="O47" s="34">
        <f t="shared" si="320"/>
        <v>0</v>
      </c>
      <c r="P47" s="34">
        <f t="shared" si="320"/>
        <v>0</v>
      </c>
      <c r="Q47" s="34">
        <f t="shared" si="320"/>
        <v>0</v>
      </c>
      <c r="R47" s="34">
        <f t="shared" si="320"/>
        <v>0</v>
      </c>
      <c r="S47" s="34">
        <f t="shared" si="320"/>
        <v>0</v>
      </c>
      <c r="T47" s="34">
        <f t="shared" si="320"/>
        <v>0</v>
      </c>
      <c r="U47" s="34">
        <f t="shared" si="320"/>
        <v>0</v>
      </c>
      <c r="V47" s="34">
        <f t="shared" si="320"/>
        <v>0</v>
      </c>
      <c r="W47" s="34">
        <f t="shared" si="320"/>
        <v>0</v>
      </c>
      <c r="X47" s="34">
        <f t="shared" si="320"/>
        <v>56067</v>
      </c>
      <c r="Y47" s="34">
        <f t="shared" si="320"/>
        <v>27130</v>
      </c>
      <c r="Z47" s="48">
        <f t="shared" si="320"/>
        <v>0</v>
      </c>
      <c r="AA47" s="48">
        <f t="shared" si="320"/>
        <v>0</v>
      </c>
      <c r="AB47" s="48">
        <f t="shared" si="320"/>
        <v>0</v>
      </c>
      <c r="AC47" s="48">
        <v>0</v>
      </c>
      <c r="AD47" s="48">
        <v>0</v>
      </c>
      <c r="AE47" s="48">
        <f t="shared" ref="AE47:AX47" si="321">SUBTOTAL(9,AE45:AE46)</f>
        <v>0</v>
      </c>
      <c r="AF47" s="34">
        <f t="shared" si="321"/>
        <v>0</v>
      </c>
      <c r="AG47" s="34">
        <f t="shared" si="321"/>
        <v>0</v>
      </c>
      <c r="AH47" s="34">
        <f t="shared" si="321"/>
        <v>0</v>
      </c>
      <c r="AI47" s="34">
        <f t="shared" si="321"/>
        <v>0</v>
      </c>
      <c r="AJ47" s="34">
        <f t="shared" si="321"/>
        <v>0</v>
      </c>
      <c r="AK47" s="34">
        <f t="shared" si="321"/>
        <v>0</v>
      </c>
      <c r="AL47" s="34">
        <f t="shared" si="321"/>
        <v>0</v>
      </c>
      <c r="AM47" s="34">
        <f t="shared" si="321"/>
        <v>0</v>
      </c>
      <c r="AN47" s="34">
        <f t="shared" si="321"/>
        <v>0</v>
      </c>
      <c r="AO47" s="34">
        <f t="shared" si="321"/>
        <v>0</v>
      </c>
      <c r="AP47" s="34">
        <f t="shared" si="321"/>
        <v>0</v>
      </c>
      <c r="AQ47" s="34">
        <f t="shared" si="321"/>
        <v>0</v>
      </c>
      <c r="AR47" s="34">
        <f t="shared" si="321"/>
        <v>0</v>
      </c>
      <c r="AS47" s="34">
        <f t="shared" si="321"/>
        <v>0</v>
      </c>
      <c r="AT47" s="34">
        <f t="shared" si="321"/>
        <v>56067</v>
      </c>
      <c r="AU47" s="34">
        <f t="shared" si="321"/>
        <v>27130</v>
      </c>
      <c r="AV47" s="48">
        <f t="shared" si="321"/>
        <v>0</v>
      </c>
      <c r="AW47" s="48">
        <f t="shared" si="321"/>
        <v>0</v>
      </c>
      <c r="AX47" s="48">
        <f t="shared" si="321"/>
        <v>0</v>
      </c>
      <c r="AY47"/>
      <c r="AZ47"/>
      <c r="BA47" s="34">
        <f t="shared" ref="BA47:BS47" si="322">SUBTOTAL(9,BA45:BA46)</f>
        <v>0</v>
      </c>
      <c r="BB47" s="34">
        <f t="shared" si="322"/>
        <v>0</v>
      </c>
      <c r="BC47" s="34">
        <f t="shared" si="322"/>
        <v>0</v>
      </c>
      <c r="BD47" s="34">
        <f t="shared" si="322"/>
        <v>0</v>
      </c>
      <c r="BE47" s="34">
        <f t="shared" si="322"/>
        <v>0</v>
      </c>
      <c r="BF47" s="34">
        <f t="shared" si="322"/>
        <v>0</v>
      </c>
      <c r="BG47" s="34">
        <f t="shared" si="322"/>
        <v>0</v>
      </c>
      <c r="BH47" s="34">
        <f t="shared" si="322"/>
        <v>0</v>
      </c>
      <c r="BI47" s="34">
        <f t="shared" si="322"/>
        <v>0</v>
      </c>
      <c r="BJ47" s="34">
        <f t="shared" si="322"/>
        <v>0</v>
      </c>
      <c r="BK47" s="34">
        <f t="shared" si="322"/>
        <v>0</v>
      </c>
      <c r="BL47" s="34">
        <f t="shared" si="322"/>
        <v>0</v>
      </c>
      <c r="BM47" s="34">
        <f t="shared" si="322"/>
        <v>0</v>
      </c>
      <c r="BN47" s="34">
        <f t="shared" si="322"/>
        <v>0</v>
      </c>
      <c r="BO47" s="34">
        <f t="shared" si="322"/>
        <v>56067</v>
      </c>
      <c r="BP47" s="34">
        <f t="shared" si="322"/>
        <v>27130</v>
      </c>
      <c r="BQ47" s="48">
        <f t="shared" si="322"/>
        <v>0</v>
      </c>
      <c r="BR47" s="48">
        <f t="shared" si="322"/>
        <v>0</v>
      </c>
      <c r="BS47" s="48">
        <f t="shared" si="322"/>
        <v>0</v>
      </c>
      <c r="BT47" s="34">
        <f t="shared" ref="BT47:CL47" si="323">SUBTOTAL(9,BT45:BT46)</f>
        <v>0</v>
      </c>
      <c r="BU47" s="34">
        <f t="shared" si="323"/>
        <v>0</v>
      </c>
      <c r="BV47" s="34">
        <f t="shared" si="323"/>
        <v>0</v>
      </c>
      <c r="BW47" s="34">
        <f t="shared" si="323"/>
        <v>0</v>
      </c>
      <c r="BX47" s="34">
        <f t="shared" si="323"/>
        <v>0</v>
      </c>
      <c r="BY47" s="34">
        <f t="shared" si="323"/>
        <v>0</v>
      </c>
      <c r="BZ47" s="34">
        <f t="shared" si="323"/>
        <v>0</v>
      </c>
      <c r="CA47" s="34">
        <f t="shared" si="323"/>
        <v>0</v>
      </c>
      <c r="CB47" s="34">
        <f t="shared" si="323"/>
        <v>0</v>
      </c>
      <c r="CC47" s="34">
        <f t="shared" si="323"/>
        <v>0</v>
      </c>
      <c r="CD47" s="34">
        <f t="shared" si="323"/>
        <v>0</v>
      </c>
      <c r="CE47" s="34">
        <f t="shared" si="323"/>
        <v>0</v>
      </c>
      <c r="CF47" s="34">
        <f t="shared" si="323"/>
        <v>0</v>
      </c>
      <c r="CG47" s="34">
        <f t="shared" si="323"/>
        <v>0</v>
      </c>
      <c r="CH47" s="34">
        <f t="shared" si="323"/>
        <v>56067</v>
      </c>
      <c r="CI47" s="34">
        <f t="shared" si="323"/>
        <v>27130</v>
      </c>
      <c r="CJ47" s="63">
        <f t="shared" si="323"/>
        <v>0</v>
      </c>
      <c r="CK47" s="63">
        <f t="shared" si="323"/>
        <v>0</v>
      </c>
      <c r="CL47" s="63">
        <f t="shared" si="323"/>
        <v>0</v>
      </c>
      <c r="CM47" s="34">
        <f t="shared" ref="CM47:DE47" si="324">SUBTOTAL(9,CM45:CM46)</f>
        <v>0</v>
      </c>
      <c r="CN47" s="34">
        <f t="shared" si="324"/>
        <v>0</v>
      </c>
      <c r="CO47" s="34">
        <f t="shared" si="324"/>
        <v>0</v>
      </c>
      <c r="CP47" s="34">
        <f t="shared" si="324"/>
        <v>0</v>
      </c>
      <c r="CQ47" s="34">
        <f t="shared" si="324"/>
        <v>0</v>
      </c>
      <c r="CR47" s="34">
        <f t="shared" si="324"/>
        <v>0</v>
      </c>
      <c r="CS47" s="34">
        <f t="shared" si="324"/>
        <v>0</v>
      </c>
      <c r="CT47" s="34">
        <f t="shared" si="324"/>
        <v>0</v>
      </c>
      <c r="CU47" s="34">
        <f t="shared" si="324"/>
        <v>0</v>
      </c>
      <c r="CV47" s="34">
        <f t="shared" si="324"/>
        <v>0</v>
      </c>
      <c r="CW47" s="34">
        <f t="shared" si="324"/>
        <v>0</v>
      </c>
      <c r="CX47" s="34">
        <f t="shared" si="324"/>
        <v>0</v>
      </c>
      <c r="CY47" s="34">
        <f t="shared" si="324"/>
        <v>0</v>
      </c>
      <c r="CZ47" s="34">
        <f t="shared" si="324"/>
        <v>0</v>
      </c>
      <c r="DA47" s="34">
        <f t="shared" si="324"/>
        <v>56067</v>
      </c>
      <c r="DB47" s="34">
        <f t="shared" si="324"/>
        <v>27130</v>
      </c>
      <c r="DC47" s="63">
        <f t="shared" si="324"/>
        <v>0</v>
      </c>
      <c r="DD47" s="63">
        <f t="shared" si="324"/>
        <v>0</v>
      </c>
      <c r="DE47" s="63">
        <f t="shared" si="324"/>
        <v>0</v>
      </c>
      <c r="DF47" s="34">
        <f t="shared" ref="DF47:DX47" si="325">SUBTOTAL(9,DF45:DF46)</f>
        <v>0</v>
      </c>
      <c r="DG47" s="34">
        <f t="shared" si="325"/>
        <v>0</v>
      </c>
      <c r="DH47" s="34">
        <f t="shared" si="325"/>
        <v>0</v>
      </c>
      <c r="DI47" s="34">
        <f t="shared" si="325"/>
        <v>0</v>
      </c>
      <c r="DJ47" s="34">
        <f t="shared" si="325"/>
        <v>0</v>
      </c>
      <c r="DK47" s="34">
        <f t="shared" si="325"/>
        <v>0</v>
      </c>
      <c r="DL47" s="34">
        <f t="shared" si="325"/>
        <v>0</v>
      </c>
      <c r="DM47" s="34">
        <f t="shared" si="325"/>
        <v>0</v>
      </c>
      <c r="DN47" s="34">
        <f t="shared" si="325"/>
        <v>0</v>
      </c>
      <c r="DO47" s="34">
        <f t="shared" si="325"/>
        <v>0</v>
      </c>
      <c r="DP47" s="34">
        <f t="shared" si="325"/>
        <v>0</v>
      </c>
      <c r="DQ47" s="34">
        <f t="shared" si="325"/>
        <v>0</v>
      </c>
      <c r="DR47" s="34">
        <f t="shared" si="325"/>
        <v>0</v>
      </c>
      <c r="DS47" s="34">
        <f t="shared" si="325"/>
        <v>0</v>
      </c>
      <c r="DT47" s="34">
        <f t="shared" si="325"/>
        <v>56067</v>
      </c>
      <c r="DU47" s="34">
        <f t="shared" si="325"/>
        <v>27130</v>
      </c>
      <c r="DV47" s="63">
        <f t="shared" si="325"/>
        <v>0</v>
      </c>
      <c r="DW47" s="63">
        <f t="shared" si="325"/>
        <v>0</v>
      </c>
      <c r="DX47" s="63">
        <f t="shared" si="325"/>
        <v>0</v>
      </c>
    </row>
    <row r="48" spans="1:128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41">
        <f>I48+P48</f>
        <v>631790</v>
      </c>
      <c r="I48" s="41">
        <f>K48+L48+M48+N48+O48</f>
        <v>420790</v>
      </c>
      <c r="J48" s="5">
        <v>12.75</v>
      </c>
      <c r="K48" s="9">
        <v>320790</v>
      </c>
      <c r="L48" s="9"/>
      <c r="M48" s="9">
        <v>100000</v>
      </c>
      <c r="N48" s="9"/>
      <c r="O48" s="9"/>
      <c r="P48" s="41">
        <f>Q48+R48+S48</f>
        <v>211000</v>
      </c>
      <c r="Q48" s="9"/>
      <c r="R48" s="9">
        <v>211000</v>
      </c>
      <c r="S48" s="9"/>
      <c r="T48" s="71">
        <f>(L48+M48+N48)*-1</f>
        <v>-100000</v>
      </c>
      <c r="U48" s="71">
        <f>(Q48+R48)*-1</f>
        <v>-211000</v>
      </c>
      <c r="V48" s="9">
        <f t="shared" ref="V48:W50" si="326">ROUND(T48*0.65,0)</f>
        <v>-65000</v>
      </c>
      <c r="W48" s="9">
        <f t="shared" si="326"/>
        <v>-137150</v>
      </c>
      <c r="X48" s="9">
        <v>56067</v>
      </c>
      <c r="Y48" s="9">
        <v>27130</v>
      </c>
      <c r="Z48" s="76">
        <f>IF(T48=0,0,ROUND((T48+L48)/X48/10,2))</f>
        <v>-0.18</v>
      </c>
      <c r="AA48" s="76">
        <f>IF(U48=0,0,ROUND((U48+Q48)/Y48/10,2))</f>
        <v>-0.78</v>
      </c>
      <c r="AB48" s="76">
        <f>Z48+AA48</f>
        <v>-0.96</v>
      </c>
      <c r="AC48" s="47">
        <v>-0.12</v>
      </c>
      <c r="AD48" s="47">
        <v>-0.51</v>
      </c>
      <c r="AE48" s="47">
        <f>AC48+AD48</f>
        <v>-0.63</v>
      </c>
      <c r="AF48" s="41">
        <f>AG48+AN48</f>
        <v>690790</v>
      </c>
      <c r="AG48" s="41">
        <f>AI48+AJ48+AK48+AL48+AM48</f>
        <v>510790</v>
      </c>
      <c r="AH48" s="84">
        <v>12.75</v>
      </c>
      <c r="AI48" s="85">
        <v>320790</v>
      </c>
      <c r="AJ48" s="85"/>
      <c r="AK48" s="85">
        <v>190000</v>
      </c>
      <c r="AL48" s="85"/>
      <c r="AM48" s="85"/>
      <c r="AN48" s="83">
        <f>AO48+AP48+AQ48</f>
        <v>180000</v>
      </c>
      <c r="AO48" s="85"/>
      <c r="AP48" s="85">
        <v>180000</v>
      </c>
      <c r="AQ48" s="85"/>
      <c r="AR48" s="88">
        <f>((AL48+AK48+AJ48)-((V48)*-1))*-1</f>
        <v>-125000</v>
      </c>
      <c r="AS48" s="88">
        <f>((AO48+AP48)-((W48)*-1))*-1</f>
        <v>-42850</v>
      </c>
      <c r="AT48" s="9">
        <v>56067</v>
      </c>
      <c r="AU48" s="9">
        <v>27130</v>
      </c>
      <c r="AV48" s="93">
        <f t="shared" ref="AV48:AV50" si="327">ROUND((AY48/AT48/10)+(AC48),2)*-1</f>
        <v>-0.22</v>
      </c>
      <c r="AW48" s="93">
        <f t="shared" ref="AW48:AW50" si="328">ROUND((AZ48/AU48/10)+AD48,2)*-1</f>
        <v>-0.15</v>
      </c>
      <c r="AX48" s="93">
        <f>AV48+AW48</f>
        <v>-0.37</v>
      </c>
      <c r="AY48" s="95">
        <f t="shared" ref="AY48:AY50" si="329">AK48+AL48</f>
        <v>190000</v>
      </c>
      <c r="AZ48" s="95">
        <f t="shared" ref="AZ48:AZ50" si="330">AP48</f>
        <v>180000</v>
      </c>
      <c r="BA48" s="96">
        <f>BB48+BI48</f>
        <v>690790</v>
      </c>
      <c r="BB48" s="96">
        <f>BD48+BE48+BF48+BG48+BH48</f>
        <v>510790</v>
      </c>
      <c r="BC48" s="97">
        <v>12.75</v>
      </c>
      <c r="BD48" s="88">
        <v>320790</v>
      </c>
      <c r="BE48" s="88"/>
      <c r="BF48" s="88">
        <v>190000</v>
      </c>
      <c r="BG48" s="88"/>
      <c r="BH48" s="88"/>
      <c r="BI48" s="96">
        <f>BJ48+BK48+BL48</f>
        <v>180000</v>
      </c>
      <c r="BJ48" s="88"/>
      <c r="BK48" s="88">
        <v>180000</v>
      </c>
      <c r="BL48" s="88"/>
      <c r="BM48" s="88">
        <f t="shared" ref="BM48:BM50" si="331">(BE48+BF48+BG48)-(AJ48+AK48+AL48)</f>
        <v>0</v>
      </c>
      <c r="BN48" s="88">
        <f t="shared" ref="BN48:BN50" si="332">(BJ48+BK48)-(AO48+AP48)</f>
        <v>0</v>
      </c>
      <c r="BO48" s="9">
        <v>56067</v>
      </c>
      <c r="BP48" s="9">
        <v>27130</v>
      </c>
      <c r="BQ48" s="93">
        <f t="shared" ref="BQ48:BQ50" si="333">ROUND(((BF48+BG48)-(AK48+AL48))/BO48/10,2)*-1</f>
        <v>0</v>
      </c>
      <c r="BR48" s="93">
        <f t="shared" ref="BR48:BR50" si="334">ROUND(((BK48-AP48)/BP48/10),2)*-1</f>
        <v>0</v>
      </c>
      <c r="BS48" s="93">
        <f>BQ48+BR48</f>
        <v>0</v>
      </c>
      <c r="BT48" s="96">
        <f>BU48+CB48</f>
        <v>690790</v>
      </c>
      <c r="BU48" s="96">
        <f>BW48+BX48+BY48+BZ48+CA48</f>
        <v>510790</v>
      </c>
      <c r="BV48" s="97">
        <v>12.75</v>
      </c>
      <c r="BW48" s="88">
        <v>320790</v>
      </c>
      <c r="BX48" s="88"/>
      <c r="BY48" s="88">
        <v>190000</v>
      </c>
      <c r="BZ48" s="88"/>
      <c r="CA48" s="88"/>
      <c r="CB48" s="96">
        <f>CC48+CD48+CE48</f>
        <v>180000</v>
      </c>
      <c r="CC48" s="88"/>
      <c r="CD48" s="88">
        <v>180000</v>
      </c>
      <c r="CE48" s="88"/>
      <c r="CF48" s="88">
        <f t="shared" ref="CF48:CF50" si="335">(BX48+BY48+BZ48)-(BE48+BF48+BG48)</f>
        <v>0</v>
      </c>
      <c r="CG48" s="88">
        <f t="shared" ref="CG48:CG50" si="336">(CC48+CD48)-(BJ48+BK48)</f>
        <v>0</v>
      </c>
      <c r="CH48" s="9">
        <v>56067</v>
      </c>
      <c r="CI48" s="9">
        <v>27130</v>
      </c>
      <c r="CJ48" s="99">
        <f t="shared" ref="CJ48:CJ50" si="337">ROUND(((BY48+BZ48)-(BF48+BG48))/CH48/10,2)*-1</f>
        <v>0</v>
      </c>
      <c r="CK48" s="99">
        <f t="shared" ref="CK48:CK50" si="338">ROUND(((CD48-BK48)/CI48/10),2)*-1</f>
        <v>0</v>
      </c>
      <c r="CL48" s="99">
        <f>CJ48+CK48</f>
        <v>0</v>
      </c>
      <c r="CM48" s="96">
        <f>CN48+CU48</f>
        <v>690790</v>
      </c>
      <c r="CN48" s="96">
        <f>CP48+CQ48+CR48+CS48+CT48</f>
        <v>510790</v>
      </c>
      <c r="CO48" s="97">
        <v>12.75</v>
      </c>
      <c r="CP48" s="88">
        <v>320790</v>
      </c>
      <c r="CQ48" s="88"/>
      <c r="CR48" s="88">
        <v>190000</v>
      </c>
      <c r="CS48" s="88"/>
      <c r="CT48" s="88"/>
      <c r="CU48" s="96">
        <f>CV48+CW48+CX48</f>
        <v>180000</v>
      </c>
      <c r="CV48" s="88"/>
      <c r="CW48" s="88">
        <v>180000</v>
      </c>
      <c r="CX48" s="88"/>
      <c r="CY48" s="88">
        <f t="shared" ref="CY48:CY50" si="339">(CQ48+CR48+CS48)-(BX48+BY48+BZ48)</f>
        <v>0</v>
      </c>
      <c r="CZ48" s="88">
        <f t="shared" ref="CZ48:CZ50" si="340">(CV48+CW48)-(CC48+CD48)</f>
        <v>0</v>
      </c>
      <c r="DA48" s="9">
        <v>56067</v>
      </c>
      <c r="DB48" s="9">
        <v>27130</v>
      </c>
      <c r="DC48" s="99">
        <f t="shared" ref="DC48" si="341">ROUND(((CR48+CS48)-(BY48+BZ48))/DA48/10,2)*-1</f>
        <v>0</v>
      </c>
      <c r="DD48" s="99">
        <f t="shared" ref="DD48" si="342">ROUND(((CW48-CD48)/DB48/10),2)*-1</f>
        <v>0</v>
      </c>
      <c r="DE48" s="99">
        <f>DC48+DD48</f>
        <v>0</v>
      </c>
      <c r="DF48" s="96">
        <f>DG48+DN48</f>
        <v>690790</v>
      </c>
      <c r="DG48" s="96">
        <f>DI48+DJ48+DK48+DL48+DM48</f>
        <v>510790</v>
      </c>
      <c r="DH48" s="97">
        <v>12.75</v>
      </c>
      <c r="DI48" s="88">
        <v>320790</v>
      </c>
      <c r="DJ48" s="88"/>
      <c r="DK48" s="88">
        <v>190000</v>
      </c>
      <c r="DL48" s="88"/>
      <c r="DM48" s="88"/>
      <c r="DN48" s="96">
        <f>DO48+DP48+DQ48</f>
        <v>180000</v>
      </c>
      <c r="DO48" s="88"/>
      <c r="DP48" s="88">
        <v>180000</v>
      </c>
      <c r="DQ48" s="88"/>
      <c r="DR48" s="88">
        <f t="shared" ref="DR48:DR50" si="343">(DJ48+DK48+DL48)-(CQ48+CR48+CS48)</f>
        <v>0</v>
      </c>
      <c r="DS48" s="88">
        <f t="shared" ref="DS48:DS50" si="344">(DO48+DP48)-(CV48+CW48)</f>
        <v>0</v>
      </c>
      <c r="DT48" s="9">
        <v>56067</v>
      </c>
      <c r="DU48" s="9">
        <v>27130</v>
      </c>
      <c r="DV48" s="99">
        <f t="shared" ref="DV48" si="345">ROUND(((DK48+DL48)-(CR48+CS48))/DT48/10,2)*-1</f>
        <v>0</v>
      </c>
      <c r="DW48" s="99">
        <f t="shared" ref="DW48" si="346">ROUND(((DP48-CW48)/DU48/10),2)*-1</f>
        <v>0</v>
      </c>
      <c r="DX48" s="99">
        <f>DV48+DW48</f>
        <v>0</v>
      </c>
    </row>
    <row r="49" spans="1:128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41">
        <f>I49+P49</f>
        <v>0</v>
      </c>
      <c r="I49" s="41">
        <f>K49+L49+M49+N49+O49</f>
        <v>0</v>
      </c>
      <c r="J49" s="5"/>
      <c r="K49" s="9"/>
      <c r="L49" s="9"/>
      <c r="M49" s="9"/>
      <c r="N49" s="9"/>
      <c r="O49" s="9"/>
      <c r="P49" s="41">
        <f>Q49+R49+S49</f>
        <v>0</v>
      </c>
      <c r="Q49" s="9"/>
      <c r="R49" s="9"/>
      <c r="S49" s="9"/>
      <c r="T49" s="71">
        <f>(L49+M49+N49)*-1</f>
        <v>0</v>
      </c>
      <c r="U49" s="71">
        <f>(Q49+R49)*-1</f>
        <v>0</v>
      </c>
      <c r="V49" s="9">
        <f t="shared" si="326"/>
        <v>0</v>
      </c>
      <c r="W49" s="9">
        <f t="shared" si="326"/>
        <v>0</v>
      </c>
      <c r="X49" s="46" t="s">
        <v>225</v>
      </c>
      <c r="Y49" s="46" t="s">
        <v>225</v>
      </c>
      <c r="Z49" s="76">
        <f>IF(T49=0,0,ROUND((T49+L49)/X49/10,2))</f>
        <v>0</v>
      </c>
      <c r="AA49" s="76">
        <f>IF(U49=0,0,ROUND((U49+Q49)/Y49/10,2))</f>
        <v>0</v>
      </c>
      <c r="AB49" s="76">
        <f>Z49+AA49</f>
        <v>0</v>
      </c>
      <c r="AC49" s="47">
        <v>0</v>
      </c>
      <c r="AD49" s="47">
        <v>0</v>
      </c>
      <c r="AE49" s="47">
        <f>AC49+AD49</f>
        <v>0</v>
      </c>
      <c r="AF49" s="41">
        <f>AG49+AN49</f>
        <v>0</v>
      </c>
      <c r="AG49" s="41">
        <f>AI49+AJ49+AK49+AL49+AM49</f>
        <v>0</v>
      </c>
      <c r="AH49" s="84"/>
      <c r="AI49" s="85"/>
      <c r="AJ49" s="85"/>
      <c r="AK49" s="85"/>
      <c r="AL49" s="85"/>
      <c r="AM49" s="85"/>
      <c r="AN49" s="83">
        <f>AO49+AP49+AQ49</f>
        <v>0</v>
      </c>
      <c r="AO49" s="85"/>
      <c r="AP49" s="85"/>
      <c r="AQ49" s="85"/>
      <c r="AR49" s="88">
        <f>((AL49+AK49+AJ49)-((V49)*-1))*-1</f>
        <v>0</v>
      </c>
      <c r="AS49" s="88">
        <f>((AO49+AP49)-((W49)*-1))*-1</f>
        <v>0</v>
      </c>
      <c r="AT49" s="46" t="s">
        <v>225</v>
      </c>
      <c r="AU49" s="46" t="s">
        <v>225</v>
      </c>
      <c r="AV49" s="93">
        <v>0</v>
      </c>
      <c r="AW49" s="93">
        <v>0</v>
      </c>
      <c r="AX49" s="93">
        <f>AV49+AW49</f>
        <v>0</v>
      </c>
      <c r="AY49" s="95">
        <f t="shared" si="329"/>
        <v>0</v>
      </c>
      <c r="AZ49" s="95">
        <f t="shared" si="330"/>
        <v>0</v>
      </c>
      <c r="BA49" s="96">
        <f>BB49+BI49</f>
        <v>0</v>
      </c>
      <c r="BB49" s="96">
        <f>BD49+BE49+BF49+BG49+BH49</f>
        <v>0</v>
      </c>
      <c r="BC49" s="97"/>
      <c r="BD49" s="88"/>
      <c r="BE49" s="88"/>
      <c r="BF49" s="88"/>
      <c r="BG49" s="88"/>
      <c r="BH49" s="88"/>
      <c r="BI49" s="96">
        <f>BJ49+BK49+BL49</f>
        <v>0</v>
      </c>
      <c r="BJ49" s="88"/>
      <c r="BK49" s="88"/>
      <c r="BL49" s="88"/>
      <c r="BM49" s="88">
        <f t="shared" si="331"/>
        <v>0</v>
      </c>
      <c r="BN49" s="88">
        <f t="shared" si="332"/>
        <v>0</v>
      </c>
      <c r="BO49" s="46" t="s">
        <v>225</v>
      </c>
      <c r="BP49" s="46" t="s">
        <v>225</v>
      </c>
      <c r="BQ49" s="93">
        <v>0</v>
      </c>
      <c r="BR49" s="93">
        <v>0</v>
      </c>
      <c r="BS49" s="93">
        <f>BQ49+BR49</f>
        <v>0</v>
      </c>
      <c r="BT49" s="96">
        <f>BU49+CB49</f>
        <v>0</v>
      </c>
      <c r="BU49" s="96">
        <f>BW49+BX49+BY49+BZ49+CA49</f>
        <v>0</v>
      </c>
      <c r="BV49" s="97"/>
      <c r="BW49" s="88"/>
      <c r="BX49" s="88"/>
      <c r="BY49" s="88"/>
      <c r="BZ49" s="88"/>
      <c r="CA49" s="88"/>
      <c r="CB49" s="96">
        <f>CC49+CD49+CE49</f>
        <v>0</v>
      </c>
      <c r="CC49" s="88"/>
      <c r="CD49" s="88"/>
      <c r="CE49" s="88"/>
      <c r="CF49" s="88">
        <f t="shared" si="335"/>
        <v>0</v>
      </c>
      <c r="CG49" s="88">
        <f t="shared" si="336"/>
        <v>0</v>
      </c>
      <c r="CH49" s="46" t="s">
        <v>225</v>
      </c>
      <c r="CI49" s="46" t="s">
        <v>225</v>
      </c>
      <c r="CJ49" s="99">
        <v>0</v>
      </c>
      <c r="CK49" s="99">
        <v>0</v>
      </c>
      <c r="CL49" s="99">
        <f>CJ49+CK49</f>
        <v>0</v>
      </c>
      <c r="CM49" s="96">
        <f>CN49+CU49</f>
        <v>0</v>
      </c>
      <c r="CN49" s="96">
        <f>CP49+CQ49+CR49+CS49+CT49</f>
        <v>0</v>
      </c>
      <c r="CO49" s="97"/>
      <c r="CP49" s="88"/>
      <c r="CQ49" s="88"/>
      <c r="CR49" s="88"/>
      <c r="CS49" s="88"/>
      <c r="CT49" s="88"/>
      <c r="CU49" s="96">
        <f>CV49+CW49+CX49</f>
        <v>0</v>
      </c>
      <c r="CV49" s="88"/>
      <c r="CW49" s="88"/>
      <c r="CX49" s="88"/>
      <c r="CY49" s="88">
        <f t="shared" si="339"/>
        <v>0</v>
      </c>
      <c r="CZ49" s="88">
        <f t="shared" si="340"/>
        <v>0</v>
      </c>
      <c r="DA49" s="46" t="s">
        <v>225</v>
      </c>
      <c r="DB49" s="46" t="s">
        <v>225</v>
      </c>
      <c r="DC49" s="99">
        <v>0</v>
      </c>
      <c r="DD49" s="99">
        <v>0</v>
      </c>
      <c r="DE49" s="99">
        <f>DC49+DD49</f>
        <v>0</v>
      </c>
      <c r="DF49" s="96">
        <f>DG49+DN49</f>
        <v>0</v>
      </c>
      <c r="DG49" s="96">
        <f>DI49+DJ49+DK49+DL49+DM49</f>
        <v>0</v>
      </c>
      <c r="DH49" s="97"/>
      <c r="DI49" s="88"/>
      <c r="DJ49" s="88"/>
      <c r="DK49" s="88"/>
      <c r="DL49" s="88"/>
      <c r="DM49" s="88"/>
      <c r="DN49" s="96">
        <f>DO49+DP49+DQ49</f>
        <v>0</v>
      </c>
      <c r="DO49" s="88"/>
      <c r="DP49" s="88"/>
      <c r="DQ49" s="88"/>
      <c r="DR49" s="88">
        <f t="shared" si="343"/>
        <v>0</v>
      </c>
      <c r="DS49" s="88">
        <f t="shared" si="344"/>
        <v>0</v>
      </c>
      <c r="DT49" s="46" t="s">
        <v>225</v>
      </c>
      <c r="DU49" s="46" t="s">
        <v>225</v>
      </c>
      <c r="DV49" s="99">
        <v>0</v>
      </c>
      <c r="DW49" s="99">
        <v>0</v>
      </c>
      <c r="DX49" s="99">
        <f>DV49+DW49</f>
        <v>0</v>
      </c>
    </row>
    <row r="50" spans="1:128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1">
        <f>I50+P50</f>
        <v>37000</v>
      </c>
      <c r="I50" s="41">
        <f>K50+L50+M50+N50+O50</f>
        <v>37000</v>
      </c>
      <c r="J50" s="5"/>
      <c r="K50" s="9"/>
      <c r="L50" s="9"/>
      <c r="M50" s="9">
        <v>37000</v>
      </c>
      <c r="N50" s="9"/>
      <c r="O50" s="9"/>
      <c r="P50" s="41">
        <f>Q50+R50+S50</f>
        <v>0</v>
      </c>
      <c r="Q50" s="9"/>
      <c r="R50" s="9"/>
      <c r="S50" s="9"/>
      <c r="T50" s="71">
        <f>(L50+M50+N50)*-1</f>
        <v>-37000</v>
      </c>
      <c r="U50" s="71">
        <f>(Q50+R50)*-1</f>
        <v>0</v>
      </c>
      <c r="V50" s="9">
        <f t="shared" si="326"/>
        <v>-24050</v>
      </c>
      <c r="W50" s="9">
        <f t="shared" si="326"/>
        <v>0</v>
      </c>
      <c r="X50" s="9">
        <v>51885</v>
      </c>
      <c r="Y50" s="9">
        <v>27135</v>
      </c>
      <c r="Z50" s="76">
        <f>IF(T50=0,0,ROUND((T50+L50)/X50/10,2))</f>
        <v>-7.0000000000000007E-2</v>
      </c>
      <c r="AA50" s="76">
        <f>IF(U50=0,0,ROUND((U50+Q50)/Y50/10,2))</f>
        <v>0</v>
      </c>
      <c r="AB50" s="76">
        <f>Z50+AA50</f>
        <v>-7.0000000000000007E-2</v>
      </c>
      <c r="AC50" s="47">
        <v>-0.05</v>
      </c>
      <c r="AD50" s="47">
        <v>0</v>
      </c>
      <c r="AE50" s="47">
        <f>AC50+AD50</f>
        <v>-0.05</v>
      </c>
      <c r="AF50" s="41">
        <f>AG50+AN50</f>
        <v>60000</v>
      </c>
      <c r="AG50" s="41">
        <f>AI50+AJ50+AK50+AL50+AM50</f>
        <v>20000</v>
      </c>
      <c r="AH50" s="84"/>
      <c r="AI50" s="85"/>
      <c r="AJ50" s="85"/>
      <c r="AK50" s="85">
        <v>20000</v>
      </c>
      <c r="AL50" s="85"/>
      <c r="AM50" s="85"/>
      <c r="AN50" s="83">
        <f>AO50+AP50+AQ50</f>
        <v>40000</v>
      </c>
      <c r="AO50" s="85"/>
      <c r="AP50" s="85">
        <v>40000</v>
      </c>
      <c r="AQ50" s="85"/>
      <c r="AR50" s="88">
        <f>((AL50+AK50+AJ50)-((V50)*-1))*-1</f>
        <v>4050</v>
      </c>
      <c r="AS50" s="88">
        <f>((AO50+AP50)-((W50)*-1))*-1</f>
        <v>-40000</v>
      </c>
      <c r="AT50" s="9">
        <v>51885</v>
      </c>
      <c r="AU50" s="9">
        <v>27135</v>
      </c>
      <c r="AV50" s="93">
        <f t="shared" si="327"/>
        <v>0.01</v>
      </c>
      <c r="AW50" s="93">
        <f t="shared" si="328"/>
        <v>-0.15</v>
      </c>
      <c r="AX50" s="93">
        <f>AV50+AW50</f>
        <v>-0.13999999999999999</v>
      </c>
      <c r="AY50" s="95">
        <f t="shared" si="329"/>
        <v>20000</v>
      </c>
      <c r="AZ50" s="95">
        <f t="shared" si="330"/>
        <v>40000</v>
      </c>
      <c r="BA50" s="96">
        <f>BB50+BI50</f>
        <v>60000</v>
      </c>
      <c r="BB50" s="96">
        <f>BD50+BE50+BF50+BG50+BH50</f>
        <v>20000</v>
      </c>
      <c r="BC50" s="97"/>
      <c r="BD50" s="88"/>
      <c r="BE50" s="88"/>
      <c r="BF50" s="88">
        <v>20000</v>
      </c>
      <c r="BG50" s="88"/>
      <c r="BH50" s="88"/>
      <c r="BI50" s="96">
        <f>BJ50+BK50+BL50</f>
        <v>40000</v>
      </c>
      <c r="BJ50" s="88"/>
      <c r="BK50" s="88">
        <v>40000</v>
      </c>
      <c r="BL50" s="88"/>
      <c r="BM50" s="88">
        <f t="shared" si="331"/>
        <v>0</v>
      </c>
      <c r="BN50" s="88">
        <f t="shared" si="332"/>
        <v>0</v>
      </c>
      <c r="BO50" s="9">
        <v>51885</v>
      </c>
      <c r="BP50" s="9">
        <v>27135</v>
      </c>
      <c r="BQ50" s="93">
        <f t="shared" si="333"/>
        <v>0</v>
      </c>
      <c r="BR50" s="93">
        <f t="shared" si="334"/>
        <v>0</v>
      </c>
      <c r="BS50" s="93">
        <f>BQ50+BR50</f>
        <v>0</v>
      </c>
      <c r="BT50" s="96">
        <f>BU50+CB50</f>
        <v>60000</v>
      </c>
      <c r="BU50" s="96">
        <f>BW50+BX50+BY50+BZ50+CA50</f>
        <v>20000</v>
      </c>
      <c r="BV50" s="97"/>
      <c r="BW50" s="88"/>
      <c r="BX50" s="88"/>
      <c r="BY50" s="88">
        <v>20000</v>
      </c>
      <c r="BZ50" s="88"/>
      <c r="CA50" s="88"/>
      <c r="CB50" s="96">
        <f>CC50+CD50+CE50</f>
        <v>40000</v>
      </c>
      <c r="CC50" s="88"/>
      <c r="CD50" s="88">
        <v>40000</v>
      </c>
      <c r="CE50" s="88"/>
      <c r="CF50" s="88">
        <f t="shared" si="335"/>
        <v>0</v>
      </c>
      <c r="CG50" s="88">
        <f t="shared" si="336"/>
        <v>0</v>
      </c>
      <c r="CH50" s="9">
        <v>51885</v>
      </c>
      <c r="CI50" s="9">
        <v>27135</v>
      </c>
      <c r="CJ50" s="99">
        <f t="shared" si="337"/>
        <v>0</v>
      </c>
      <c r="CK50" s="99">
        <f t="shared" si="338"/>
        <v>0</v>
      </c>
      <c r="CL50" s="99">
        <f>CJ50+CK50</f>
        <v>0</v>
      </c>
      <c r="CM50" s="96">
        <f>CN50+CU50</f>
        <v>60000</v>
      </c>
      <c r="CN50" s="96">
        <f>CP50+CQ50+CR50+CS50+CT50</f>
        <v>20000</v>
      </c>
      <c r="CO50" s="97"/>
      <c r="CP50" s="88"/>
      <c r="CQ50" s="88"/>
      <c r="CR50" s="88">
        <v>20000</v>
      </c>
      <c r="CS50" s="88"/>
      <c r="CT50" s="88"/>
      <c r="CU50" s="96">
        <f>CV50+CW50+CX50</f>
        <v>40000</v>
      </c>
      <c r="CV50" s="88"/>
      <c r="CW50" s="88">
        <v>40000</v>
      </c>
      <c r="CX50" s="88"/>
      <c r="CY50" s="88">
        <f t="shared" si="339"/>
        <v>0</v>
      </c>
      <c r="CZ50" s="88">
        <f t="shared" si="340"/>
        <v>0</v>
      </c>
      <c r="DA50" s="9">
        <v>51885</v>
      </c>
      <c r="DB50" s="9">
        <v>27135</v>
      </c>
      <c r="DC50" s="99">
        <f t="shared" ref="DC50" si="347">ROUND(((CR50+CS50)-(BY50+BZ50))/DA50/10,2)*-1</f>
        <v>0</v>
      </c>
      <c r="DD50" s="99">
        <f t="shared" ref="DD50" si="348">ROUND(((CW50-CD50)/DB50/10),2)*-1</f>
        <v>0</v>
      </c>
      <c r="DE50" s="99">
        <f>DC50+DD50</f>
        <v>0</v>
      </c>
      <c r="DF50" s="96">
        <f>DG50+DN50</f>
        <v>60000</v>
      </c>
      <c r="DG50" s="96">
        <f>DI50+DJ50+DK50+DL50+DM50</f>
        <v>20000</v>
      </c>
      <c r="DH50" s="97"/>
      <c r="DI50" s="88"/>
      <c r="DJ50" s="88"/>
      <c r="DK50" s="88">
        <v>20000</v>
      </c>
      <c r="DL50" s="88"/>
      <c r="DM50" s="88"/>
      <c r="DN50" s="96">
        <f>DO50+DP50+DQ50</f>
        <v>40000</v>
      </c>
      <c r="DO50" s="88"/>
      <c r="DP50" s="88">
        <v>40000</v>
      </c>
      <c r="DQ50" s="88"/>
      <c r="DR50" s="88">
        <f t="shared" si="343"/>
        <v>0</v>
      </c>
      <c r="DS50" s="88">
        <f t="shared" si="344"/>
        <v>0</v>
      </c>
      <c r="DT50" s="9">
        <v>51885</v>
      </c>
      <c r="DU50" s="9">
        <v>27135</v>
      </c>
      <c r="DV50" s="99">
        <f t="shared" ref="DV50" si="349">ROUND(((DK50+DL50)-(CR50+CS50))/DT50/10,2)*-1</f>
        <v>0</v>
      </c>
      <c r="DW50" s="99">
        <f t="shared" ref="DW50" si="350">ROUND(((DP50-CW50)/DU50/10),2)*-1</f>
        <v>0</v>
      </c>
      <c r="DX50" s="99">
        <f>DV50+DW50</f>
        <v>0</v>
      </c>
    </row>
    <row r="51" spans="1:128" x14ac:dyDescent="0.25">
      <c r="A51" s="30"/>
      <c r="B51" s="31"/>
      <c r="C51" s="32"/>
      <c r="D51" s="33" t="s">
        <v>159</v>
      </c>
      <c r="E51" s="31"/>
      <c r="F51" s="31"/>
      <c r="G51" s="31"/>
      <c r="H51" s="34">
        <f t="shared" ref="H51:AB51" si="351">SUBTOTAL(9,H48:H50)</f>
        <v>668790</v>
      </c>
      <c r="I51" s="34">
        <f t="shared" si="351"/>
        <v>457790</v>
      </c>
      <c r="J51" s="34">
        <f t="shared" si="351"/>
        <v>12.75</v>
      </c>
      <c r="K51" s="34">
        <f t="shared" si="351"/>
        <v>320790</v>
      </c>
      <c r="L51" s="34">
        <f t="shared" si="351"/>
        <v>0</v>
      </c>
      <c r="M51" s="34">
        <f t="shared" si="351"/>
        <v>137000</v>
      </c>
      <c r="N51" s="34">
        <f t="shared" si="351"/>
        <v>0</v>
      </c>
      <c r="O51" s="34">
        <f t="shared" si="351"/>
        <v>0</v>
      </c>
      <c r="P51" s="34">
        <f t="shared" si="351"/>
        <v>211000</v>
      </c>
      <c r="Q51" s="34">
        <f t="shared" si="351"/>
        <v>0</v>
      </c>
      <c r="R51" s="34">
        <f t="shared" si="351"/>
        <v>211000</v>
      </c>
      <c r="S51" s="34">
        <f t="shared" si="351"/>
        <v>0</v>
      </c>
      <c r="T51" s="34">
        <f t="shared" si="351"/>
        <v>-137000</v>
      </c>
      <c r="U51" s="34">
        <f t="shared" si="351"/>
        <v>-211000</v>
      </c>
      <c r="V51" s="34">
        <f t="shared" si="351"/>
        <v>-89050</v>
      </c>
      <c r="W51" s="34">
        <f t="shared" si="351"/>
        <v>-137150</v>
      </c>
      <c r="X51" s="34">
        <f t="shared" si="351"/>
        <v>107952</v>
      </c>
      <c r="Y51" s="34">
        <f t="shared" si="351"/>
        <v>54265</v>
      </c>
      <c r="Z51" s="48">
        <f t="shared" si="351"/>
        <v>-0.25</v>
      </c>
      <c r="AA51" s="48">
        <f t="shared" si="351"/>
        <v>-0.78</v>
      </c>
      <c r="AB51" s="48">
        <f t="shared" si="351"/>
        <v>-1.03</v>
      </c>
      <c r="AC51" s="48">
        <v>-0.16999999999999998</v>
      </c>
      <c r="AD51" s="48">
        <v>-0.51</v>
      </c>
      <c r="AE51" s="48">
        <f t="shared" ref="AE51:AX51" si="352">SUBTOTAL(9,AE48:AE50)</f>
        <v>-0.68</v>
      </c>
      <c r="AF51" s="34">
        <f t="shared" si="352"/>
        <v>750790</v>
      </c>
      <c r="AG51" s="34">
        <f t="shared" si="352"/>
        <v>530790</v>
      </c>
      <c r="AH51" s="34">
        <f t="shared" si="352"/>
        <v>12.75</v>
      </c>
      <c r="AI51" s="34">
        <f t="shared" si="352"/>
        <v>320790</v>
      </c>
      <c r="AJ51" s="34">
        <f t="shared" si="352"/>
        <v>0</v>
      </c>
      <c r="AK51" s="34">
        <f t="shared" si="352"/>
        <v>210000</v>
      </c>
      <c r="AL51" s="34">
        <f t="shared" si="352"/>
        <v>0</v>
      </c>
      <c r="AM51" s="34">
        <f t="shared" si="352"/>
        <v>0</v>
      </c>
      <c r="AN51" s="34">
        <f t="shared" si="352"/>
        <v>220000</v>
      </c>
      <c r="AO51" s="34">
        <f t="shared" si="352"/>
        <v>0</v>
      </c>
      <c r="AP51" s="34">
        <f t="shared" si="352"/>
        <v>220000</v>
      </c>
      <c r="AQ51" s="34">
        <f t="shared" si="352"/>
        <v>0</v>
      </c>
      <c r="AR51" s="34">
        <f t="shared" si="352"/>
        <v>-120950</v>
      </c>
      <c r="AS51" s="34">
        <f t="shared" si="352"/>
        <v>-82850</v>
      </c>
      <c r="AT51" s="34">
        <f t="shared" si="352"/>
        <v>107952</v>
      </c>
      <c r="AU51" s="34">
        <f t="shared" si="352"/>
        <v>54265</v>
      </c>
      <c r="AV51" s="48">
        <f t="shared" si="352"/>
        <v>-0.21</v>
      </c>
      <c r="AW51" s="48">
        <f t="shared" si="352"/>
        <v>-0.3</v>
      </c>
      <c r="AX51" s="48">
        <f t="shared" si="352"/>
        <v>-0.51</v>
      </c>
      <c r="AY51"/>
      <c r="AZ51"/>
      <c r="BA51" s="34">
        <f t="shared" ref="BA51:BS51" si="353">SUBTOTAL(9,BA48:BA50)</f>
        <v>750790</v>
      </c>
      <c r="BB51" s="34">
        <f t="shared" si="353"/>
        <v>530790</v>
      </c>
      <c r="BC51" s="34">
        <f t="shared" si="353"/>
        <v>12.75</v>
      </c>
      <c r="BD51" s="34">
        <f t="shared" si="353"/>
        <v>320790</v>
      </c>
      <c r="BE51" s="34">
        <f t="shared" si="353"/>
        <v>0</v>
      </c>
      <c r="BF51" s="34">
        <f t="shared" si="353"/>
        <v>210000</v>
      </c>
      <c r="BG51" s="34">
        <f t="shared" si="353"/>
        <v>0</v>
      </c>
      <c r="BH51" s="34">
        <f t="shared" si="353"/>
        <v>0</v>
      </c>
      <c r="BI51" s="34">
        <f t="shared" si="353"/>
        <v>220000</v>
      </c>
      <c r="BJ51" s="34">
        <f t="shared" si="353"/>
        <v>0</v>
      </c>
      <c r="BK51" s="34">
        <f t="shared" si="353"/>
        <v>220000</v>
      </c>
      <c r="BL51" s="34">
        <f t="shared" si="353"/>
        <v>0</v>
      </c>
      <c r="BM51" s="34">
        <f t="shared" si="353"/>
        <v>0</v>
      </c>
      <c r="BN51" s="34">
        <f t="shared" si="353"/>
        <v>0</v>
      </c>
      <c r="BO51" s="34">
        <f t="shared" si="353"/>
        <v>107952</v>
      </c>
      <c r="BP51" s="34">
        <f t="shared" si="353"/>
        <v>54265</v>
      </c>
      <c r="BQ51" s="48">
        <f t="shared" si="353"/>
        <v>0</v>
      </c>
      <c r="BR51" s="48">
        <f t="shared" si="353"/>
        <v>0</v>
      </c>
      <c r="BS51" s="48">
        <f t="shared" si="353"/>
        <v>0</v>
      </c>
      <c r="BT51" s="34">
        <f t="shared" ref="BT51:CL51" si="354">SUBTOTAL(9,BT48:BT50)</f>
        <v>750790</v>
      </c>
      <c r="BU51" s="34">
        <f t="shared" si="354"/>
        <v>530790</v>
      </c>
      <c r="BV51" s="34">
        <f t="shared" si="354"/>
        <v>12.75</v>
      </c>
      <c r="BW51" s="34">
        <f t="shared" si="354"/>
        <v>320790</v>
      </c>
      <c r="BX51" s="34">
        <f t="shared" si="354"/>
        <v>0</v>
      </c>
      <c r="BY51" s="34">
        <f t="shared" si="354"/>
        <v>210000</v>
      </c>
      <c r="BZ51" s="34">
        <f t="shared" si="354"/>
        <v>0</v>
      </c>
      <c r="CA51" s="34">
        <f t="shared" si="354"/>
        <v>0</v>
      </c>
      <c r="CB51" s="34">
        <f t="shared" si="354"/>
        <v>220000</v>
      </c>
      <c r="CC51" s="34">
        <f t="shared" si="354"/>
        <v>0</v>
      </c>
      <c r="CD51" s="34">
        <f t="shared" si="354"/>
        <v>220000</v>
      </c>
      <c r="CE51" s="34">
        <f t="shared" si="354"/>
        <v>0</v>
      </c>
      <c r="CF51" s="34">
        <f t="shared" si="354"/>
        <v>0</v>
      </c>
      <c r="CG51" s="34">
        <f t="shared" si="354"/>
        <v>0</v>
      </c>
      <c r="CH51" s="34">
        <f t="shared" si="354"/>
        <v>107952</v>
      </c>
      <c r="CI51" s="34">
        <f t="shared" si="354"/>
        <v>54265</v>
      </c>
      <c r="CJ51" s="63">
        <f t="shared" si="354"/>
        <v>0</v>
      </c>
      <c r="CK51" s="63">
        <f t="shared" si="354"/>
        <v>0</v>
      </c>
      <c r="CL51" s="63">
        <f t="shared" si="354"/>
        <v>0</v>
      </c>
      <c r="CM51" s="34">
        <f t="shared" ref="CM51:DE51" si="355">SUBTOTAL(9,CM48:CM50)</f>
        <v>750790</v>
      </c>
      <c r="CN51" s="34">
        <f t="shared" si="355"/>
        <v>530790</v>
      </c>
      <c r="CO51" s="34">
        <f t="shared" si="355"/>
        <v>12.75</v>
      </c>
      <c r="CP51" s="34">
        <f t="shared" si="355"/>
        <v>320790</v>
      </c>
      <c r="CQ51" s="34">
        <f t="shared" si="355"/>
        <v>0</v>
      </c>
      <c r="CR51" s="34">
        <f t="shared" si="355"/>
        <v>210000</v>
      </c>
      <c r="CS51" s="34">
        <f t="shared" si="355"/>
        <v>0</v>
      </c>
      <c r="CT51" s="34">
        <f t="shared" si="355"/>
        <v>0</v>
      </c>
      <c r="CU51" s="34">
        <f t="shared" si="355"/>
        <v>220000</v>
      </c>
      <c r="CV51" s="34">
        <f t="shared" si="355"/>
        <v>0</v>
      </c>
      <c r="CW51" s="34">
        <f t="shared" si="355"/>
        <v>220000</v>
      </c>
      <c r="CX51" s="34">
        <f t="shared" si="355"/>
        <v>0</v>
      </c>
      <c r="CY51" s="34">
        <f t="shared" si="355"/>
        <v>0</v>
      </c>
      <c r="CZ51" s="34">
        <f t="shared" si="355"/>
        <v>0</v>
      </c>
      <c r="DA51" s="34">
        <f t="shared" si="355"/>
        <v>107952</v>
      </c>
      <c r="DB51" s="34">
        <f t="shared" si="355"/>
        <v>54265</v>
      </c>
      <c r="DC51" s="63">
        <f t="shared" si="355"/>
        <v>0</v>
      </c>
      <c r="DD51" s="63">
        <f t="shared" si="355"/>
        <v>0</v>
      </c>
      <c r="DE51" s="63">
        <f t="shared" si="355"/>
        <v>0</v>
      </c>
      <c r="DF51" s="34">
        <f t="shared" ref="DF51:DX51" si="356">SUBTOTAL(9,DF48:DF50)</f>
        <v>750790</v>
      </c>
      <c r="DG51" s="34">
        <f t="shared" si="356"/>
        <v>530790</v>
      </c>
      <c r="DH51" s="34">
        <f t="shared" si="356"/>
        <v>12.75</v>
      </c>
      <c r="DI51" s="34">
        <f t="shared" si="356"/>
        <v>320790</v>
      </c>
      <c r="DJ51" s="34">
        <f t="shared" si="356"/>
        <v>0</v>
      </c>
      <c r="DK51" s="34">
        <f t="shared" si="356"/>
        <v>210000</v>
      </c>
      <c r="DL51" s="34">
        <f t="shared" si="356"/>
        <v>0</v>
      </c>
      <c r="DM51" s="34">
        <f t="shared" si="356"/>
        <v>0</v>
      </c>
      <c r="DN51" s="34">
        <f t="shared" si="356"/>
        <v>220000</v>
      </c>
      <c r="DO51" s="34">
        <f t="shared" si="356"/>
        <v>0</v>
      </c>
      <c r="DP51" s="34">
        <f t="shared" si="356"/>
        <v>220000</v>
      </c>
      <c r="DQ51" s="34">
        <f t="shared" si="356"/>
        <v>0</v>
      </c>
      <c r="DR51" s="34">
        <f t="shared" si="356"/>
        <v>0</v>
      </c>
      <c r="DS51" s="34">
        <f t="shared" si="356"/>
        <v>0</v>
      </c>
      <c r="DT51" s="34">
        <f t="shared" si="356"/>
        <v>107952</v>
      </c>
      <c r="DU51" s="34">
        <f t="shared" si="356"/>
        <v>54265</v>
      </c>
      <c r="DV51" s="63">
        <f t="shared" si="356"/>
        <v>0</v>
      </c>
      <c r="DW51" s="63">
        <f t="shared" si="356"/>
        <v>0</v>
      </c>
      <c r="DX51" s="63">
        <f t="shared" si="356"/>
        <v>0</v>
      </c>
    </row>
    <row r="52" spans="1:128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41">
        <f>I52+P52</f>
        <v>77200</v>
      </c>
      <c r="I52" s="41">
        <f>K52+L52+M52+N52+O52</f>
        <v>52800</v>
      </c>
      <c r="J52" s="5"/>
      <c r="K52" s="9"/>
      <c r="L52" s="9"/>
      <c r="M52" s="9">
        <v>52800</v>
      </c>
      <c r="N52" s="9"/>
      <c r="O52" s="9"/>
      <c r="P52" s="41">
        <f>Q52+R52+S52</f>
        <v>24400</v>
      </c>
      <c r="Q52" s="9"/>
      <c r="R52" s="9">
        <v>24400</v>
      </c>
      <c r="S52" s="9"/>
      <c r="T52" s="71">
        <f>(L52+M52+N52)*-1</f>
        <v>-52800</v>
      </c>
      <c r="U52" s="71">
        <f>(Q52+R52)*-1</f>
        <v>-24400</v>
      </c>
      <c r="V52" s="9">
        <f>ROUND(T52*0.65,0)</f>
        <v>-34320</v>
      </c>
      <c r="W52" s="9">
        <f>ROUND(U52*0.65,0)</f>
        <v>-15860</v>
      </c>
      <c r="X52" s="9">
        <v>56067</v>
      </c>
      <c r="Y52" s="9">
        <v>27130</v>
      </c>
      <c r="Z52" s="76">
        <f>IF(T52=0,0,ROUND((T52+L52)/X52/10,2))</f>
        <v>-0.09</v>
      </c>
      <c r="AA52" s="76">
        <f>IF(U52=0,0,ROUND((U52+Q52)/Y52/10,2))</f>
        <v>-0.09</v>
      </c>
      <c r="AB52" s="76">
        <f>Z52+AA52</f>
        <v>-0.18</v>
      </c>
      <c r="AC52" s="47">
        <v>-0.06</v>
      </c>
      <c r="AD52" s="47">
        <v>-0.06</v>
      </c>
      <c r="AE52" s="47">
        <f>AC52+AD52</f>
        <v>-0.12</v>
      </c>
      <c r="AF52" s="41">
        <f>AG52+AN52</f>
        <v>84400</v>
      </c>
      <c r="AG52" s="41">
        <f>AI52+AJ52+AK52+AL52+AM52</f>
        <v>60000</v>
      </c>
      <c r="AH52" s="84"/>
      <c r="AI52" s="85"/>
      <c r="AJ52" s="85">
        <v>9200</v>
      </c>
      <c r="AK52" s="85">
        <v>50800</v>
      </c>
      <c r="AL52" s="85"/>
      <c r="AM52" s="85"/>
      <c r="AN52" s="83">
        <f>AO52+AP52+AQ52</f>
        <v>24400</v>
      </c>
      <c r="AO52" s="85"/>
      <c r="AP52" s="85">
        <v>24400</v>
      </c>
      <c r="AQ52" s="9"/>
      <c r="AR52" s="88">
        <f>((AL52+AK52+AJ52)-((V52)*-1))*-1</f>
        <v>-25680</v>
      </c>
      <c r="AS52" s="88">
        <f>((AO52+AP52)-((W52)*-1))*-1</f>
        <v>-8540</v>
      </c>
      <c r="AT52" s="9">
        <v>56067</v>
      </c>
      <c r="AU52" s="9">
        <v>27130</v>
      </c>
      <c r="AV52" s="93">
        <f t="shared" ref="AV52" si="357">ROUND((AY52/AT52/10)+(AC52),2)*-1</f>
        <v>-0.03</v>
      </c>
      <c r="AW52" s="93">
        <f t="shared" ref="AW52" si="358">ROUND((AZ52/AU52/10)+AD52,2)*-1</f>
        <v>-0.03</v>
      </c>
      <c r="AX52" s="93">
        <f>AV52+AW52</f>
        <v>-0.06</v>
      </c>
      <c r="AY52" s="95">
        <f t="shared" ref="AY52:AY53" si="359">AK52+AL52</f>
        <v>50800</v>
      </c>
      <c r="AZ52" s="95">
        <f t="shared" ref="AZ52:AZ53" si="360">AP52</f>
        <v>24400</v>
      </c>
      <c r="BA52" s="96">
        <f>BB52+BI52</f>
        <v>84400</v>
      </c>
      <c r="BB52" s="96">
        <f>BD52+BE52+BF52+BG52+BH52</f>
        <v>60000</v>
      </c>
      <c r="BC52" s="97"/>
      <c r="BD52" s="88"/>
      <c r="BE52" s="88">
        <v>9200</v>
      </c>
      <c r="BF52" s="88">
        <v>50800</v>
      </c>
      <c r="BG52" s="88"/>
      <c r="BH52" s="88"/>
      <c r="BI52" s="96">
        <f>BJ52+BK52+BL52</f>
        <v>24400</v>
      </c>
      <c r="BJ52" s="88"/>
      <c r="BK52" s="88">
        <v>24400</v>
      </c>
      <c r="BL52" s="88"/>
      <c r="BM52" s="88">
        <f t="shared" ref="BM52:BM53" si="361">(BE52+BF52+BG52)-(AJ52+AK52+AL52)</f>
        <v>0</v>
      </c>
      <c r="BN52" s="88">
        <f t="shared" ref="BN52:BN53" si="362">(BJ52+BK52)-(AO52+AP52)</f>
        <v>0</v>
      </c>
      <c r="BO52" s="9">
        <v>56067</v>
      </c>
      <c r="BP52" s="9">
        <v>27130</v>
      </c>
      <c r="BQ52" s="93">
        <f t="shared" ref="BQ52" si="363">ROUND(((BF52+BG52)-(AK52+AL52))/BO52/10,2)*-1</f>
        <v>0</v>
      </c>
      <c r="BR52" s="93">
        <f t="shared" ref="BR52" si="364">ROUND(((BK52-AP52)/BP52/10),2)*-1</f>
        <v>0</v>
      </c>
      <c r="BS52" s="93">
        <f>BQ52+BR52</f>
        <v>0</v>
      </c>
      <c r="BT52" s="96">
        <f>BU52+CB52</f>
        <v>103600</v>
      </c>
      <c r="BU52" s="96">
        <f>BW52+BX52+BY52+BZ52+CA52</f>
        <v>79200</v>
      </c>
      <c r="BV52" s="84"/>
      <c r="BW52" s="85"/>
      <c r="BX52" s="85">
        <v>19200</v>
      </c>
      <c r="BY52" s="85">
        <v>60000</v>
      </c>
      <c r="BZ52" s="85"/>
      <c r="CA52" s="85"/>
      <c r="CB52" s="41">
        <f t="shared" ref="CB52:CB53" si="365">CC52+CD52+CE52</f>
        <v>24400</v>
      </c>
      <c r="CC52" s="85"/>
      <c r="CD52" s="85">
        <v>24400</v>
      </c>
      <c r="CE52" s="85"/>
      <c r="CF52" s="88">
        <f t="shared" ref="CF52:CF53" si="366">(BX52+BY52+BZ52)-(BE52+BF52+BG52)</f>
        <v>19200</v>
      </c>
      <c r="CG52" s="88">
        <f t="shared" ref="CG52:CG53" si="367">(CC52+CD52)-(BJ52+BK52)</f>
        <v>0</v>
      </c>
      <c r="CH52" s="9">
        <v>56067</v>
      </c>
      <c r="CI52" s="9">
        <v>27130</v>
      </c>
      <c r="CJ52" s="99">
        <f t="shared" ref="CJ52" si="368">ROUND(((BY52+BZ52)-(BF52+BG52))/CH52/10,2)*-1</f>
        <v>-0.02</v>
      </c>
      <c r="CK52" s="99">
        <f t="shared" ref="CK52" si="369">ROUND(((CD52-BK52)/CI52/10),2)*-1</f>
        <v>0</v>
      </c>
      <c r="CL52" s="99">
        <f>CJ52+CK52</f>
        <v>-0.02</v>
      </c>
      <c r="CM52" s="96">
        <f>CN52+CU52</f>
        <v>103600</v>
      </c>
      <c r="CN52" s="96">
        <f>CP52+CQ52+CR52+CS52+CT52</f>
        <v>79200</v>
      </c>
      <c r="CO52" s="97"/>
      <c r="CP52" s="88"/>
      <c r="CQ52" s="88">
        <v>19200</v>
      </c>
      <c r="CR52" s="88">
        <v>60000</v>
      </c>
      <c r="CS52" s="88"/>
      <c r="CT52" s="88"/>
      <c r="CU52" s="96">
        <f t="shared" ref="CU52:CU53" si="370">CV52+CW52+CX52</f>
        <v>24400</v>
      </c>
      <c r="CV52" s="88"/>
      <c r="CW52" s="88">
        <v>24400</v>
      </c>
      <c r="CX52" s="88"/>
      <c r="CY52" s="88">
        <f t="shared" ref="CY52:CY53" si="371">(CQ52+CR52+CS52)-(BX52+BY52+BZ52)</f>
        <v>0</v>
      </c>
      <c r="CZ52" s="88">
        <f t="shared" ref="CZ52:CZ53" si="372">(CV52+CW52)-(CC52+CD52)</f>
        <v>0</v>
      </c>
      <c r="DA52" s="9">
        <v>56067</v>
      </c>
      <c r="DB52" s="9">
        <v>27130</v>
      </c>
      <c r="DC52" s="99">
        <f t="shared" ref="DC52" si="373">ROUND(((CR52+CS52)-(BY52+BZ52))/DA52/10,2)*-1</f>
        <v>0</v>
      </c>
      <c r="DD52" s="99">
        <f t="shared" ref="DD52" si="374">ROUND(((CW52-CD52)/DB52/10),2)*-1</f>
        <v>0</v>
      </c>
      <c r="DE52" s="99">
        <f>DC52+DD52</f>
        <v>0</v>
      </c>
      <c r="DF52" s="96">
        <f>DG52+DN52</f>
        <v>103600</v>
      </c>
      <c r="DG52" s="96">
        <f>DI52+DJ52+DK52+DL52+DM52</f>
        <v>79200</v>
      </c>
      <c r="DH52" s="97"/>
      <c r="DI52" s="88"/>
      <c r="DJ52" s="88">
        <v>19200</v>
      </c>
      <c r="DK52" s="88">
        <v>60000</v>
      </c>
      <c r="DL52" s="88"/>
      <c r="DM52" s="88"/>
      <c r="DN52" s="96">
        <f t="shared" ref="DN52:DN53" si="375">DO52+DP52+DQ52</f>
        <v>24400</v>
      </c>
      <c r="DO52" s="88"/>
      <c r="DP52" s="88">
        <v>24400</v>
      </c>
      <c r="DQ52" s="88"/>
      <c r="DR52" s="88">
        <f t="shared" ref="DR52:DR53" si="376">(DJ52+DK52+DL52)-(CQ52+CR52+CS52)</f>
        <v>0</v>
      </c>
      <c r="DS52" s="88">
        <f t="shared" ref="DS52:DS53" si="377">(DO52+DP52)-(CV52+CW52)</f>
        <v>0</v>
      </c>
      <c r="DT52" s="9">
        <v>56067</v>
      </c>
      <c r="DU52" s="9">
        <v>27130</v>
      </c>
      <c r="DV52" s="99">
        <f t="shared" ref="DV52" si="378">ROUND(((DK52+DL52)-(CR52+CS52))/DT52/10,2)*-1</f>
        <v>0</v>
      </c>
      <c r="DW52" s="99">
        <f t="shared" ref="DW52" si="379">ROUND(((DP52-CW52)/DU52/10),2)*-1</f>
        <v>0</v>
      </c>
      <c r="DX52" s="99">
        <f>DV52+DW52</f>
        <v>0</v>
      </c>
    </row>
    <row r="53" spans="1:128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41">
        <f>I53+P53</f>
        <v>0</v>
      </c>
      <c r="I53" s="41">
        <f>K53+L53+M53+N53+O53</f>
        <v>0</v>
      </c>
      <c r="J53" s="5"/>
      <c r="K53" s="9"/>
      <c r="L53" s="9"/>
      <c r="M53" s="9"/>
      <c r="N53" s="9"/>
      <c r="O53" s="9"/>
      <c r="P53" s="41">
        <f>Q53+R53+S53</f>
        <v>0</v>
      </c>
      <c r="Q53" s="9"/>
      <c r="R53" s="9"/>
      <c r="S53" s="9"/>
      <c r="T53" s="71">
        <f>(L53+M53+N53)*-1</f>
        <v>0</v>
      </c>
      <c r="U53" s="71">
        <f>(Q53+R53)*-1</f>
        <v>0</v>
      </c>
      <c r="V53" s="9">
        <f>ROUND(T53*0.65,0)</f>
        <v>0</v>
      </c>
      <c r="W53" s="9">
        <f>ROUND(U53*0.65,0)</f>
        <v>0</v>
      </c>
      <c r="X53" s="46" t="s">
        <v>225</v>
      </c>
      <c r="Y53" s="46" t="s">
        <v>225</v>
      </c>
      <c r="Z53" s="76">
        <f>IF(T53=0,0,ROUND((T53+L53)/X53/10,2))</f>
        <v>0</v>
      </c>
      <c r="AA53" s="76">
        <f>IF(U53=0,0,ROUND((U53+Q53)/Y53/10,2))</f>
        <v>0</v>
      </c>
      <c r="AB53" s="76">
        <f>Z53+AA53</f>
        <v>0</v>
      </c>
      <c r="AC53" s="47">
        <v>0</v>
      </c>
      <c r="AD53" s="47">
        <v>0</v>
      </c>
      <c r="AE53" s="47">
        <f>AC53+AD53</f>
        <v>0</v>
      </c>
      <c r="AF53" s="41">
        <f>AG53+AN53</f>
        <v>0</v>
      </c>
      <c r="AG53" s="41">
        <f>AI53+AJ53+AK53+AL53+AM53</f>
        <v>0</v>
      </c>
      <c r="AH53" s="84"/>
      <c r="AI53" s="85"/>
      <c r="AJ53" s="85"/>
      <c r="AK53" s="85"/>
      <c r="AL53" s="85"/>
      <c r="AM53" s="85"/>
      <c r="AN53" s="83">
        <f>AO53+AP53+AQ53</f>
        <v>0</v>
      </c>
      <c r="AO53" s="85"/>
      <c r="AP53" s="85"/>
      <c r="AQ53" s="9"/>
      <c r="AR53" s="88">
        <f>((AL53+AK53+AJ53)-((V53)*-1))*-1</f>
        <v>0</v>
      </c>
      <c r="AS53" s="88">
        <f>((AO53+AP53)-((W53)*-1))*-1</f>
        <v>0</v>
      </c>
      <c r="AT53" s="46" t="s">
        <v>225</v>
      </c>
      <c r="AU53" s="46" t="s">
        <v>225</v>
      </c>
      <c r="AV53" s="93">
        <v>0</v>
      </c>
      <c r="AW53" s="93">
        <v>0</v>
      </c>
      <c r="AX53" s="93">
        <f>AV53+AW53</f>
        <v>0</v>
      </c>
      <c r="AY53" s="95">
        <f t="shared" si="359"/>
        <v>0</v>
      </c>
      <c r="AZ53" s="95">
        <f t="shared" si="360"/>
        <v>0</v>
      </c>
      <c r="BA53" s="96">
        <f>BB53+BI53</f>
        <v>0</v>
      </c>
      <c r="BB53" s="96">
        <f>BD53+BE53+BF53+BG53+BH53</f>
        <v>0</v>
      </c>
      <c r="BC53" s="97"/>
      <c r="BD53" s="88"/>
      <c r="BE53" s="88"/>
      <c r="BF53" s="88"/>
      <c r="BG53" s="88"/>
      <c r="BH53" s="88"/>
      <c r="BI53" s="96">
        <f>BJ53+BK53+BL53</f>
        <v>0</v>
      </c>
      <c r="BJ53" s="88"/>
      <c r="BK53" s="88"/>
      <c r="BL53" s="88"/>
      <c r="BM53" s="88">
        <f t="shared" si="361"/>
        <v>0</v>
      </c>
      <c r="BN53" s="88">
        <f t="shared" si="362"/>
        <v>0</v>
      </c>
      <c r="BO53" s="46" t="s">
        <v>225</v>
      </c>
      <c r="BP53" s="46" t="s">
        <v>225</v>
      </c>
      <c r="BQ53" s="93">
        <v>0</v>
      </c>
      <c r="BR53" s="93">
        <v>0</v>
      </c>
      <c r="BS53" s="93">
        <f>BQ53+BR53</f>
        <v>0</v>
      </c>
      <c r="BT53" s="96">
        <f>BU53+CB53</f>
        <v>0</v>
      </c>
      <c r="BU53" s="96">
        <f>BW53+BX53+BY53+BZ53+CA53</f>
        <v>0</v>
      </c>
      <c r="BV53" s="84"/>
      <c r="BW53" s="85"/>
      <c r="BX53" s="85"/>
      <c r="BY53" s="85"/>
      <c r="BZ53" s="85"/>
      <c r="CA53" s="85"/>
      <c r="CB53" s="41">
        <f t="shared" si="365"/>
        <v>0</v>
      </c>
      <c r="CC53" s="85"/>
      <c r="CD53" s="85"/>
      <c r="CE53" s="85"/>
      <c r="CF53" s="88">
        <f t="shared" si="366"/>
        <v>0</v>
      </c>
      <c r="CG53" s="88">
        <f t="shared" si="367"/>
        <v>0</v>
      </c>
      <c r="CH53" s="46" t="s">
        <v>225</v>
      </c>
      <c r="CI53" s="46" t="s">
        <v>225</v>
      </c>
      <c r="CJ53" s="99">
        <v>0</v>
      </c>
      <c r="CK53" s="99">
        <v>0</v>
      </c>
      <c r="CL53" s="99">
        <f>CJ53+CK53</f>
        <v>0</v>
      </c>
      <c r="CM53" s="96">
        <f>CN53+CU53</f>
        <v>0</v>
      </c>
      <c r="CN53" s="96">
        <f>CP53+CQ53+CR53+CS53+CT53</f>
        <v>0</v>
      </c>
      <c r="CO53" s="97"/>
      <c r="CP53" s="88"/>
      <c r="CQ53" s="88"/>
      <c r="CR53" s="88"/>
      <c r="CS53" s="88"/>
      <c r="CT53" s="88"/>
      <c r="CU53" s="96">
        <f t="shared" si="370"/>
        <v>0</v>
      </c>
      <c r="CV53" s="88"/>
      <c r="CW53" s="88"/>
      <c r="CX53" s="88"/>
      <c r="CY53" s="88">
        <f t="shared" si="371"/>
        <v>0</v>
      </c>
      <c r="CZ53" s="88">
        <f t="shared" si="372"/>
        <v>0</v>
      </c>
      <c r="DA53" s="46" t="s">
        <v>225</v>
      </c>
      <c r="DB53" s="46" t="s">
        <v>225</v>
      </c>
      <c r="DC53" s="99">
        <v>0</v>
      </c>
      <c r="DD53" s="99">
        <v>0</v>
      </c>
      <c r="DE53" s="99">
        <f>DC53+DD53</f>
        <v>0</v>
      </c>
      <c r="DF53" s="96">
        <f>DG53+DN53</f>
        <v>0</v>
      </c>
      <c r="DG53" s="96">
        <f>DI53+DJ53+DK53+DL53+DM53</f>
        <v>0</v>
      </c>
      <c r="DH53" s="97"/>
      <c r="DI53" s="88"/>
      <c r="DJ53" s="88"/>
      <c r="DK53" s="88"/>
      <c r="DL53" s="88"/>
      <c r="DM53" s="88"/>
      <c r="DN53" s="96">
        <f t="shared" si="375"/>
        <v>0</v>
      </c>
      <c r="DO53" s="88"/>
      <c r="DP53" s="88"/>
      <c r="DQ53" s="88"/>
      <c r="DR53" s="88">
        <f t="shared" si="376"/>
        <v>0</v>
      </c>
      <c r="DS53" s="88">
        <f t="shared" si="377"/>
        <v>0</v>
      </c>
      <c r="DT53" s="46" t="s">
        <v>225</v>
      </c>
      <c r="DU53" s="46" t="s">
        <v>225</v>
      </c>
      <c r="DV53" s="99">
        <v>0</v>
      </c>
      <c r="DW53" s="99">
        <v>0</v>
      </c>
      <c r="DX53" s="99">
        <f>DV53+DW53</f>
        <v>0</v>
      </c>
    </row>
    <row r="54" spans="1:128" x14ac:dyDescent="0.25">
      <c r="A54" s="30"/>
      <c r="B54" s="31"/>
      <c r="C54" s="32"/>
      <c r="D54" s="33" t="s">
        <v>160</v>
      </c>
      <c r="E54" s="35"/>
      <c r="F54" s="35"/>
      <c r="G54" s="35"/>
      <c r="H54" s="34">
        <f t="shared" ref="H54:AB54" si="380">SUBTOTAL(9,H52:H53)</f>
        <v>77200</v>
      </c>
      <c r="I54" s="34">
        <f t="shared" si="380"/>
        <v>52800</v>
      </c>
      <c r="J54" s="34">
        <f t="shared" si="380"/>
        <v>0</v>
      </c>
      <c r="K54" s="34">
        <f t="shared" si="380"/>
        <v>0</v>
      </c>
      <c r="L54" s="34">
        <f t="shared" si="380"/>
        <v>0</v>
      </c>
      <c r="M54" s="34">
        <f t="shared" si="380"/>
        <v>52800</v>
      </c>
      <c r="N54" s="34">
        <f t="shared" si="380"/>
        <v>0</v>
      </c>
      <c r="O54" s="34">
        <f t="shared" si="380"/>
        <v>0</v>
      </c>
      <c r="P54" s="34">
        <f t="shared" si="380"/>
        <v>24400</v>
      </c>
      <c r="Q54" s="34">
        <f t="shared" si="380"/>
        <v>0</v>
      </c>
      <c r="R54" s="34">
        <f t="shared" si="380"/>
        <v>24400</v>
      </c>
      <c r="S54" s="34">
        <f t="shared" si="380"/>
        <v>0</v>
      </c>
      <c r="T54" s="34">
        <f t="shared" si="380"/>
        <v>-52800</v>
      </c>
      <c r="U54" s="34">
        <f t="shared" si="380"/>
        <v>-24400</v>
      </c>
      <c r="V54" s="34">
        <f t="shared" si="380"/>
        <v>-34320</v>
      </c>
      <c r="W54" s="34">
        <f t="shared" si="380"/>
        <v>-15860</v>
      </c>
      <c r="X54" s="34">
        <f t="shared" si="380"/>
        <v>56067</v>
      </c>
      <c r="Y54" s="34">
        <f t="shared" si="380"/>
        <v>27130</v>
      </c>
      <c r="Z54" s="48">
        <f t="shared" si="380"/>
        <v>-0.09</v>
      </c>
      <c r="AA54" s="48">
        <f t="shared" si="380"/>
        <v>-0.09</v>
      </c>
      <c r="AB54" s="48">
        <f t="shared" si="380"/>
        <v>-0.18</v>
      </c>
      <c r="AC54" s="48">
        <v>-0.06</v>
      </c>
      <c r="AD54" s="48">
        <v>-0.06</v>
      </c>
      <c r="AE54" s="48">
        <f t="shared" ref="AE54:AX54" si="381">SUBTOTAL(9,AE52:AE53)</f>
        <v>-0.12</v>
      </c>
      <c r="AF54" s="34">
        <f t="shared" si="381"/>
        <v>84400</v>
      </c>
      <c r="AG54" s="34">
        <f t="shared" si="381"/>
        <v>60000</v>
      </c>
      <c r="AH54" s="34">
        <f t="shared" si="381"/>
        <v>0</v>
      </c>
      <c r="AI54" s="34">
        <f t="shared" si="381"/>
        <v>0</v>
      </c>
      <c r="AJ54" s="34">
        <f t="shared" si="381"/>
        <v>9200</v>
      </c>
      <c r="AK54" s="34">
        <f t="shared" si="381"/>
        <v>50800</v>
      </c>
      <c r="AL54" s="34">
        <f t="shared" si="381"/>
        <v>0</v>
      </c>
      <c r="AM54" s="34">
        <f t="shared" si="381"/>
        <v>0</v>
      </c>
      <c r="AN54" s="34">
        <f t="shared" si="381"/>
        <v>24400</v>
      </c>
      <c r="AO54" s="34">
        <f t="shared" si="381"/>
        <v>0</v>
      </c>
      <c r="AP54" s="34">
        <f t="shared" si="381"/>
        <v>24400</v>
      </c>
      <c r="AQ54" s="34">
        <f t="shared" si="381"/>
        <v>0</v>
      </c>
      <c r="AR54" s="34">
        <f t="shared" si="381"/>
        <v>-25680</v>
      </c>
      <c r="AS54" s="34">
        <f t="shared" si="381"/>
        <v>-8540</v>
      </c>
      <c r="AT54" s="34">
        <f t="shared" si="381"/>
        <v>56067</v>
      </c>
      <c r="AU54" s="34">
        <f t="shared" si="381"/>
        <v>27130</v>
      </c>
      <c r="AV54" s="48">
        <f t="shared" si="381"/>
        <v>-0.03</v>
      </c>
      <c r="AW54" s="48">
        <f t="shared" si="381"/>
        <v>-0.03</v>
      </c>
      <c r="AX54" s="48">
        <f t="shared" si="381"/>
        <v>-0.06</v>
      </c>
      <c r="AY54"/>
      <c r="AZ54"/>
      <c r="BA54" s="34">
        <f t="shared" ref="BA54:BS54" si="382">SUBTOTAL(9,BA52:BA53)</f>
        <v>84400</v>
      </c>
      <c r="BB54" s="34">
        <f t="shared" si="382"/>
        <v>60000</v>
      </c>
      <c r="BC54" s="34">
        <f t="shared" si="382"/>
        <v>0</v>
      </c>
      <c r="BD54" s="34">
        <f t="shared" si="382"/>
        <v>0</v>
      </c>
      <c r="BE54" s="34">
        <f t="shared" si="382"/>
        <v>9200</v>
      </c>
      <c r="BF54" s="34">
        <f t="shared" si="382"/>
        <v>50800</v>
      </c>
      <c r="BG54" s="34">
        <f t="shared" si="382"/>
        <v>0</v>
      </c>
      <c r="BH54" s="34">
        <f t="shared" si="382"/>
        <v>0</v>
      </c>
      <c r="BI54" s="34">
        <f t="shared" si="382"/>
        <v>24400</v>
      </c>
      <c r="BJ54" s="34">
        <f t="shared" si="382"/>
        <v>0</v>
      </c>
      <c r="BK54" s="34">
        <f t="shared" si="382"/>
        <v>24400</v>
      </c>
      <c r="BL54" s="34">
        <f t="shared" si="382"/>
        <v>0</v>
      </c>
      <c r="BM54" s="34">
        <f t="shared" si="382"/>
        <v>0</v>
      </c>
      <c r="BN54" s="34">
        <f t="shared" si="382"/>
        <v>0</v>
      </c>
      <c r="BO54" s="34">
        <f t="shared" si="382"/>
        <v>56067</v>
      </c>
      <c r="BP54" s="34">
        <f t="shared" si="382"/>
        <v>27130</v>
      </c>
      <c r="BQ54" s="48">
        <f t="shared" si="382"/>
        <v>0</v>
      </c>
      <c r="BR54" s="48">
        <f t="shared" si="382"/>
        <v>0</v>
      </c>
      <c r="BS54" s="48">
        <f t="shared" si="382"/>
        <v>0</v>
      </c>
      <c r="BT54" s="34">
        <f t="shared" ref="BT54:CL54" si="383">SUBTOTAL(9,BT52:BT53)</f>
        <v>103600</v>
      </c>
      <c r="BU54" s="34">
        <f t="shared" si="383"/>
        <v>79200</v>
      </c>
      <c r="BV54" s="34">
        <f t="shared" si="383"/>
        <v>0</v>
      </c>
      <c r="BW54" s="34">
        <f t="shared" si="383"/>
        <v>0</v>
      </c>
      <c r="BX54" s="34">
        <f t="shared" si="383"/>
        <v>19200</v>
      </c>
      <c r="BY54" s="34">
        <f t="shared" si="383"/>
        <v>60000</v>
      </c>
      <c r="BZ54" s="34">
        <f t="shared" si="383"/>
        <v>0</v>
      </c>
      <c r="CA54" s="34">
        <f t="shared" si="383"/>
        <v>0</v>
      </c>
      <c r="CB54" s="34">
        <f t="shared" si="383"/>
        <v>24400</v>
      </c>
      <c r="CC54" s="34">
        <f t="shared" si="383"/>
        <v>0</v>
      </c>
      <c r="CD54" s="34">
        <f t="shared" si="383"/>
        <v>24400</v>
      </c>
      <c r="CE54" s="34">
        <f t="shared" si="383"/>
        <v>0</v>
      </c>
      <c r="CF54" s="34">
        <f t="shared" si="383"/>
        <v>19200</v>
      </c>
      <c r="CG54" s="34">
        <f t="shared" si="383"/>
        <v>0</v>
      </c>
      <c r="CH54" s="34">
        <f t="shared" si="383"/>
        <v>56067</v>
      </c>
      <c r="CI54" s="34">
        <f t="shared" si="383"/>
        <v>27130</v>
      </c>
      <c r="CJ54" s="63">
        <f t="shared" si="383"/>
        <v>-0.02</v>
      </c>
      <c r="CK54" s="63">
        <f t="shared" si="383"/>
        <v>0</v>
      </c>
      <c r="CL54" s="63">
        <f t="shared" si="383"/>
        <v>-0.02</v>
      </c>
      <c r="CM54" s="34">
        <f t="shared" ref="CM54:DE54" si="384">SUBTOTAL(9,CM52:CM53)</f>
        <v>103600</v>
      </c>
      <c r="CN54" s="34">
        <f t="shared" si="384"/>
        <v>79200</v>
      </c>
      <c r="CO54" s="34">
        <f t="shared" si="384"/>
        <v>0</v>
      </c>
      <c r="CP54" s="34">
        <f t="shared" si="384"/>
        <v>0</v>
      </c>
      <c r="CQ54" s="34">
        <f t="shared" si="384"/>
        <v>19200</v>
      </c>
      <c r="CR54" s="34">
        <f t="shared" si="384"/>
        <v>60000</v>
      </c>
      <c r="CS54" s="34">
        <f t="shared" si="384"/>
        <v>0</v>
      </c>
      <c r="CT54" s="34">
        <f t="shared" si="384"/>
        <v>0</v>
      </c>
      <c r="CU54" s="34">
        <f t="shared" si="384"/>
        <v>24400</v>
      </c>
      <c r="CV54" s="34">
        <f t="shared" si="384"/>
        <v>0</v>
      </c>
      <c r="CW54" s="34">
        <f t="shared" si="384"/>
        <v>24400</v>
      </c>
      <c r="CX54" s="34">
        <f t="shared" si="384"/>
        <v>0</v>
      </c>
      <c r="CY54" s="34">
        <f t="shared" si="384"/>
        <v>0</v>
      </c>
      <c r="CZ54" s="34">
        <f t="shared" si="384"/>
        <v>0</v>
      </c>
      <c r="DA54" s="34">
        <f t="shared" si="384"/>
        <v>56067</v>
      </c>
      <c r="DB54" s="34">
        <f t="shared" si="384"/>
        <v>27130</v>
      </c>
      <c r="DC54" s="63">
        <f t="shared" si="384"/>
        <v>0</v>
      </c>
      <c r="DD54" s="63">
        <f t="shared" si="384"/>
        <v>0</v>
      </c>
      <c r="DE54" s="63">
        <f t="shared" si="384"/>
        <v>0</v>
      </c>
      <c r="DF54" s="34">
        <f t="shared" ref="DF54:DX54" si="385">SUBTOTAL(9,DF52:DF53)</f>
        <v>103600</v>
      </c>
      <c r="DG54" s="34">
        <f t="shared" si="385"/>
        <v>79200</v>
      </c>
      <c r="DH54" s="34">
        <f t="shared" si="385"/>
        <v>0</v>
      </c>
      <c r="DI54" s="34">
        <f t="shared" si="385"/>
        <v>0</v>
      </c>
      <c r="DJ54" s="34">
        <f t="shared" si="385"/>
        <v>19200</v>
      </c>
      <c r="DK54" s="34">
        <f t="shared" si="385"/>
        <v>60000</v>
      </c>
      <c r="DL54" s="34">
        <f t="shared" si="385"/>
        <v>0</v>
      </c>
      <c r="DM54" s="34">
        <f t="shared" si="385"/>
        <v>0</v>
      </c>
      <c r="DN54" s="34">
        <f t="shared" si="385"/>
        <v>24400</v>
      </c>
      <c r="DO54" s="34">
        <f t="shared" si="385"/>
        <v>0</v>
      </c>
      <c r="DP54" s="34">
        <f t="shared" si="385"/>
        <v>24400</v>
      </c>
      <c r="DQ54" s="34">
        <f t="shared" si="385"/>
        <v>0</v>
      </c>
      <c r="DR54" s="34">
        <f t="shared" si="385"/>
        <v>0</v>
      </c>
      <c r="DS54" s="34">
        <f t="shared" si="385"/>
        <v>0</v>
      </c>
      <c r="DT54" s="34">
        <f t="shared" si="385"/>
        <v>56067</v>
      </c>
      <c r="DU54" s="34">
        <f t="shared" si="385"/>
        <v>27130</v>
      </c>
      <c r="DV54" s="63">
        <f t="shared" si="385"/>
        <v>0</v>
      </c>
      <c r="DW54" s="63">
        <f t="shared" si="385"/>
        <v>0</v>
      </c>
      <c r="DX54" s="63">
        <f t="shared" si="385"/>
        <v>0</v>
      </c>
    </row>
    <row r="55" spans="1:128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41">
        <f>I55+P55</f>
        <v>0</v>
      </c>
      <c r="I55" s="41">
        <f>K55+L55+M55+N55+O55</f>
        <v>0</v>
      </c>
      <c r="J55" s="5"/>
      <c r="K55" s="9"/>
      <c r="L55" s="9"/>
      <c r="M55" s="9"/>
      <c r="N55" s="9"/>
      <c r="O55" s="9"/>
      <c r="P55" s="41">
        <f>Q55+R55+S55</f>
        <v>0</v>
      </c>
      <c r="Q55" s="9"/>
      <c r="R55" s="9"/>
      <c r="S55" s="9"/>
      <c r="T55" s="71">
        <f>(L55+M55+N55)*-1</f>
        <v>0</v>
      </c>
      <c r="U55" s="71">
        <f>(Q55+R55)*-1</f>
        <v>0</v>
      </c>
      <c r="V55" s="9">
        <f t="shared" ref="V55:W58" si="386">ROUND(T55*0.65,0)</f>
        <v>0</v>
      </c>
      <c r="W55" s="9">
        <f t="shared" si="386"/>
        <v>0</v>
      </c>
      <c r="X55" s="9">
        <v>56067</v>
      </c>
      <c r="Y55" s="9">
        <v>27130</v>
      </c>
      <c r="Z55" s="76">
        <f>IF(T55=0,0,ROUND((T55+L55)/X55/10,2))</f>
        <v>0</v>
      </c>
      <c r="AA55" s="76">
        <f>IF(U55=0,0,ROUND((U55+Q55)/Y55/10,2))</f>
        <v>0</v>
      </c>
      <c r="AB55" s="76">
        <f>Z55+AA55</f>
        <v>0</v>
      </c>
      <c r="AC55" s="47">
        <v>0</v>
      </c>
      <c r="AD55" s="47">
        <v>0</v>
      </c>
      <c r="AE55" s="47">
        <f>AC55+AD55</f>
        <v>0</v>
      </c>
      <c r="AF55" s="41">
        <f>AG55+AN55</f>
        <v>0</v>
      </c>
      <c r="AG55" s="41">
        <f>AI55+AJ55+AK55+AL55+AM55</f>
        <v>0</v>
      </c>
      <c r="AH55" s="5"/>
      <c r="AI55" s="9"/>
      <c r="AJ55" s="9"/>
      <c r="AK55" s="9"/>
      <c r="AL55" s="9"/>
      <c r="AM55" s="9"/>
      <c r="AN55" s="41">
        <f>AO55+AP55+AQ55</f>
        <v>0</v>
      </c>
      <c r="AO55" s="9"/>
      <c r="AP55" s="9"/>
      <c r="AQ55" s="9"/>
      <c r="AR55" s="88">
        <f>((AL55+AK55+AJ55)-((V55)*-1))*-1</f>
        <v>0</v>
      </c>
      <c r="AS55" s="88">
        <f>((AO55+AP55)-((W55)*-1))*-1</f>
        <v>0</v>
      </c>
      <c r="AT55" s="9">
        <v>56067</v>
      </c>
      <c r="AU55" s="9">
        <v>27130</v>
      </c>
      <c r="AV55" s="93">
        <f t="shared" ref="AV55:AV58" si="387">ROUND((AY55/AT55/10)+(AC55),2)*-1</f>
        <v>0</v>
      </c>
      <c r="AW55" s="93">
        <f t="shared" ref="AW55:AW58" si="388">ROUND((AZ55/AU55/10)+AD55,2)*-1</f>
        <v>0</v>
      </c>
      <c r="AX55" s="93">
        <f>AV55+AW55</f>
        <v>0</v>
      </c>
      <c r="AY55" s="95">
        <f t="shared" ref="AY55:AY58" si="389">AK55+AL55</f>
        <v>0</v>
      </c>
      <c r="AZ55" s="95">
        <f t="shared" ref="AZ55:AZ58" si="390">AP55</f>
        <v>0</v>
      </c>
      <c r="BA55" s="96">
        <f>BB55+BI55</f>
        <v>0</v>
      </c>
      <c r="BB55" s="96">
        <f>BD55+BE55+BF55+BG55+BH55</f>
        <v>0</v>
      </c>
      <c r="BC55" s="97"/>
      <c r="BD55" s="88"/>
      <c r="BE55" s="88"/>
      <c r="BF55" s="88"/>
      <c r="BG55" s="88"/>
      <c r="BH55" s="88"/>
      <c r="BI55" s="96">
        <f>BJ55+BK55+BL55</f>
        <v>0</v>
      </c>
      <c r="BJ55" s="88"/>
      <c r="BK55" s="88"/>
      <c r="BL55" s="88"/>
      <c r="BM55" s="88">
        <f t="shared" ref="BM55:BM58" si="391">(BE55+BF55+BG55)-(AJ55+AK55+AL55)</f>
        <v>0</v>
      </c>
      <c r="BN55" s="88">
        <f t="shared" ref="BN55:BN58" si="392">(BJ55+BK55)-(AO55+AP55)</f>
        <v>0</v>
      </c>
      <c r="BO55" s="9">
        <v>56067</v>
      </c>
      <c r="BP55" s="9">
        <v>27130</v>
      </c>
      <c r="BQ55" s="93">
        <f t="shared" ref="BQ55:BQ58" si="393">ROUND(((BF55+BG55)-(AK55+AL55))/BO55/10,2)*-1</f>
        <v>0</v>
      </c>
      <c r="BR55" s="93">
        <f t="shared" ref="BR55:BR58" si="394">ROUND(((BK55-AP55)/BP55/10),2)*-1</f>
        <v>0</v>
      </c>
      <c r="BS55" s="93">
        <f>BQ55+BR55</f>
        <v>0</v>
      </c>
      <c r="BT55" s="96">
        <f>BU55+CB55</f>
        <v>0</v>
      </c>
      <c r="BU55" s="96">
        <f>BW55+BX55+BY55+BZ55+CA55</f>
        <v>0</v>
      </c>
      <c r="BV55" s="97"/>
      <c r="BW55" s="88"/>
      <c r="BX55" s="88"/>
      <c r="BY55" s="88"/>
      <c r="BZ55" s="88"/>
      <c r="CA55" s="88"/>
      <c r="CB55" s="96">
        <f>CC55+CD55+CE55</f>
        <v>0</v>
      </c>
      <c r="CC55" s="88"/>
      <c r="CD55" s="88"/>
      <c r="CE55" s="88"/>
      <c r="CF55" s="88">
        <f t="shared" ref="CF55:CF58" si="395">(BX55+BY55+BZ55)-(BE55+BF55+BG55)</f>
        <v>0</v>
      </c>
      <c r="CG55" s="88">
        <f t="shared" ref="CG55:CG58" si="396">(CC55+CD55)-(BJ55+BK55)</f>
        <v>0</v>
      </c>
      <c r="CH55" s="9">
        <v>56067</v>
      </c>
      <c r="CI55" s="9">
        <v>27130</v>
      </c>
      <c r="CJ55" s="99">
        <f t="shared" ref="CJ55:CJ58" si="397">ROUND(((BY55+BZ55)-(BF55+BG55))/CH55/10,2)*-1</f>
        <v>0</v>
      </c>
      <c r="CK55" s="99">
        <f t="shared" ref="CK55:CK58" si="398">ROUND(((CD55-BK55)/CI55/10),2)*-1</f>
        <v>0</v>
      </c>
      <c r="CL55" s="99">
        <f>CJ55+CK55</f>
        <v>0</v>
      </c>
      <c r="CM55" s="96">
        <f>CN55+CU55</f>
        <v>0</v>
      </c>
      <c r="CN55" s="96">
        <f>CP55+CQ55+CR55+CS55+CT55</f>
        <v>0</v>
      </c>
      <c r="CO55" s="97"/>
      <c r="CP55" s="88"/>
      <c r="CQ55" s="88"/>
      <c r="CR55" s="88"/>
      <c r="CS55" s="88"/>
      <c r="CT55" s="88"/>
      <c r="CU55" s="96">
        <f>CV55+CW55+CX55</f>
        <v>0</v>
      </c>
      <c r="CV55" s="88"/>
      <c r="CW55" s="88"/>
      <c r="CX55" s="88"/>
      <c r="CY55" s="88">
        <f t="shared" ref="CY55:CY58" si="399">(CQ55+CR55+CS55)-(BX55+BY55+BZ55)</f>
        <v>0</v>
      </c>
      <c r="CZ55" s="88">
        <f t="shared" ref="CZ55:CZ58" si="400">(CV55+CW55)-(CC55+CD55)</f>
        <v>0</v>
      </c>
      <c r="DA55" s="9">
        <v>56067</v>
      </c>
      <c r="DB55" s="9">
        <v>27130</v>
      </c>
      <c r="DC55" s="99">
        <f t="shared" ref="DC55" si="401">ROUND(((CR55+CS55)-(BY55+BZ55))/DA55/10,2)*-1</f>
        <v>0</v>
      </c>
      <c r="DD55" s="99">
        <f t="shared" ref="DD55" si="402">ROUND(((CW55-CD55)/DB55/10),2)*-1</f>
        <v>0</v>
      </c>
      <c r="DE55" s="99">
        <f>DC55+DD55</f>
        <v>0</v>
      </c>
      <c r="DF55" s="96">
        <f>DG55+DN55</f>
        <v>0</v>
      </c>
      <c r="DG55" s="96">
        <f>DI55+DJ55+DK55+DL55+DM55</f>
        <v>0</v>
      </c>
      <c r="DH55" s="97"/>
      <c r="DI55" s="88"/>
      <c r="DJ55" s="88"/>
      <c r="DK55" s="88"/>
      <c r="DL55" s="88"/>
      <c r="DM55" s="88"/>
      <c r="DN55" s="96">
        <f>DO55+DP55+DQ55</f>
        <v>0</v>
      </c>
      <c r="DO55" s="88"/>
      <c r="DP55" s="88"/>
      <c r="DQ55" s="88"/>
      <c r="DR55" s="88">
        <f t="shared" ref="DR55:DR58" si="403">(DJ55+DK55+DL55)-(CQ55+CR55+CS55)</f>
        <v>0</v>
      </c>
      <c r="DS55" s="88">
        <f t="shared" ref="DS55:DS58" si="404">(DO55+DP55)-(CV55+CW55)</f>
        <v>0</v>
      </c>
      <c r="DT55" s="9">
        <v>56067</v>
      </c>
      <c r="DU55" s="9">
        <v>27130</v>
      </c>
      <c r="DV55" s="99">
        <f t="shared" ref="DV55" si="405">ROUND(((DK55+DL55)-(CR55+CS55))/DT55/10,2)*-1</f>
        <v>0</v>
      </c>
      <c r="DW55" s="99">
        <f t="shared" ref="DW55" si="406">ROUND(((DP55-CW55)/DU55/10),2)*-1</f>
        <v>0</v>
      </c>
      <c r="DX55" s="99">
        <f>DV55+DW55</f>
        <v>0</v>
      </c>
    </row>
    <row r="56" spans="1:128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41">
        <f>I56+P56</f>
        <v>0</v>
      </c>
      <c r="I56" s="41">
        <f>K56+L56+M56+N56+O56</f>
        <v>0</v>
      </c>
      <c r="J56" s="5"/>
      <c r="K56" s="9"/>
      <c r="L56" s="9"/>
      <c r="M56" s="9"/>
      <c r="N56" s="9"/>
      <c r="O56" s="9"/>
      <c r="P56" s="41">
        <f>Q56+R56+S56</f>
        <v>0</v>
      </c>
      <c r="Q56" s="9"/>
      <c r="R56" s="9"/>
      <c r="S56" s="9"/>
      <c r="T56" s="71">
        <f>(L56+M56+N56)*-1</f>
        <v>0</v>
      </c>
      <c r="U56" s="71">
        <f>(Q56+R56)*-1</f>
        <v>0</v>
      </c>
      <c r="V56" s="9">
        <f t="shared" si="386"/>
        <v>0</v>
      </c>
      <c r="W56" s="9">
        <f t="shared" si="386"/>
        <v>0</v>
      </c>
      <c r="X56" s="46" t="s">
        <v>225</v>
      </c>
      <c r="Y56" s="46" t="s">
        <v>225</v>
      </c>
      <c r="Z56" s="76">
        <f>IF(T56=0,0,ROUND((T56+L56)/X56/10,2))</f>
        <v>0</v>
      </c>
      <c r="AA56" s="76">
        <f>IF(U56=0,0,ROUND((U56+Q56)/Y56/10,2))</f>
        <v>0</v>
      </c>
      <c r="AB56" s="76">
        <f>Z56+AA56</f>
        <v>0</v>
      </c>
      <c r="AC56" s="47">
        <v>0</v>
      </c>
      <c r="AD56" s="47">
        <v>0</v>
      </c>
      <c r="AE56" s="47">
        <f>AC56+AD56</f>
        <v>0</v>
      </c>
      <c r="AF56" s="41">
        <f>AG56+AN56</f>
        <v>0</v>
      </c>
      <c r="AG56" s="41">
        <f>AI56+AJ56+AK56+AL56+AM56</f>
        <v>0</v>
      </c>
      <c r="AH56" s="5"/>
      <c r="AI56" s="9"/>
      <c r="AJ56" s="9"/>
      <c r="AK56" s="9"/>
      <c r="AL56" s="9"/>
      <c r="AM56" s="9"/>
      <c r="AN56" s="41">
        <f>AO56+AP56+AQ56</f>
        <v>0</v>
      </c>
      <c r="AO56" s="9"/>
      <c r="AP56" s="9"/>
      <c r="AQ56" s="9"/>
      <c r="AR56" s="88">
        <f>((AL56+AK56+AJ56)-((V56)*-1))*-1</f>
        <v>0</v>
      </c>
      <c r="AS56" s="88">
        <f>((AO56+AP56)-((W56)*-1))*-1</f>
        <v>0</v>
      </c>
      <c r="AT56" s="46" t="s">
        <v>225</v>
      </c>
      <c r="AU56" s="46" t="s">
        <v>225</v>
      </c>
      <c r="AV56" s="93">
        <v>0</v>
      </c>
      <c r="AW56" s="93">
        <v>0</v>
      </c>
      <c r="AX56" s="93">
        <f>AV56+AW56</f>
        <v>0</v>
      </c>
      <c r="AY56" s="95">
        <f t="shared" si="389"/>
        <v>0</v>
      </c>
      <c r="AZ56" s="95">
        <f t="shared" si="390"/>
        <v>0</v>
      </c>
      <c r="BA56" s="96">
        <f>BB56+BI56</f>
        <v>0</v>
      </c>
      <c r="BB56" s="96">
        <f>BD56+BE56+BF56+BG56+BH56</f>
        <v>0</v>
      </c>
      <c r="BC56" s="97"/>
      <c r="BD56" s="88"/>
      <c r="BE56" s="88"/>
      <c r="BF56" s="88"/>
      <c r="BG56" s="88"/>
      <c r="BH56" s="88"/>
      <c r="BI56" s="96">
        <f>BJ56+BK56+BL56</f>
        <v>0</v>
      </c>
      <c r="BJ56" s="88"/>
      <c r="BK56" s="88"/>
      <c r="BL56" s="88"/>
      <c r="BM56" s="88">
        <f t="shared" si="391"/>
        <v>0</v>
      </c>
      <c r="BN56" s="88">
        <f t="shared" si="392"/>
        <v>0</v>
      </c>
      <c r="BO56" s="46" t="s">
        <v>225</v>
      </c>
      <c r="BP56" s="46" t="s">
        <v>225</v>
      </c>
      <c r="BQ56" s="93">
        <v>0</v>
      </c>
      <c r="BR56" s="93">
        <v>0</v>
      </c>
      <c r="BS56" s="93">
        <f>BQ56+BR56</f>
        <v>0</v>
      </c>
      <c r="BT56" s="96">
        <f>BU56+CB56</f>
        <v>0</v>
      </c>
      <c r="BU56" s="96">
        <f>BW56+BX56+BY56+BZ56+CA56</f>
        <v>0</v>
      </c>
      <c r="BV56" s="97"/>
      <c r="BW56" s="88"/>
      <c r="BX56" s="88"/>
      <c r="BY56" s="88"/>
      <c r="BZ56" s="88"/>
      <c r="CA56" s="88"/>
      <c r="CB56" s="96">
        <f>CC56+CD56+CE56</f>
        <v>0</v>
      </c>
      <c r="CC56" s="88"/>
      <c r="CD56" s="88"/>
      <c r="CE56" s="88"/>
      <c r="CF56" s="88">
        <f t="shared" si="395"/>
        <v>0</v>
      </c>
      <c r="CG56" s="88">
        <f t="shared" si="396"/>
        <v>0</v>
      </c>
      <c r="CH56" s="46" t="s">
        <v>225</v>
      </c>
      <c r="CI56" s="46" t="s">
        <v>225</v>
      </c>
      <c r="CJ56" s="99">
        <v>0</v>
      </c>
      <c r="CK56" s="99">
        <v>0</v>
      </c>
      <c r="CL56" s="99">
        <f>CJ56+CK56</f>
        <v>0</v>
      </c>
      <c r="CM56" s="96">
        <f>CN56+CU56</f>
        <v>0</v>
      </c>
      <c r="CN56" s="96">
        <f>CP56+CQ56+CR56+CS56+CT56</f>
        <v>0</v>
      </c>
      <c r="CO56" s="97"/>
      <c r="CP56" s="88"/>
      <c r="CQ56" s="88"/>
      <c r="CR56" s="88"/>
      <c r="CS56" s="88"/>
      <c r="CT56" s="88"/>
      <c r="CU56" s="96">
        <f>CV56+CW56+CX56</f>
        <v>0</v>
      </c>
      <c r="CV56" s="88"/>
      <c r="CW56" s="88"/>
      <c r="CX56" s="88"/>
      <c r="CY56" s="88">
        <f t="shared" si="399"/>
        <v>0</v>
      </c>
      <c r="CZ56" s="88">
        <f t="shared" si="400"/>
        <v>0</v>
      </c>
      <c r="DA56" s="46" t="s">
        <v>225</v>
      </c>
      <c r="DB56" s="46" t="s">
        <v>225</v>
      </c>
      <c r="DC56" s="99">
        <v>0</v>
      </c>
      <c r="DD56" s="99">
        <v>0</v>
      </c>
      <c r="DE56" s="99">
        <f>DC56+DD56</f>
        <v>0</v>
      </c>
      <c r="DF56" s="96">
        <f>DG56+DN56</f>
        <v>0</v>
      </c>
      <c r="DG56" s="96">
        <f>DI56+DJ56+DK56+DL56+DM56</f>
        <v>0</v>
      </c>
      <c r="DH56" s="97"/>
      <c r="DI56" s="88"/>
      <c r="DJ56" s="88"/>
      <c r="DK56" s="88"/>
      <c r="DL56" s="88"/>
      <c r="DM56" s="88"/>
      <c r="DN56" s="96">
        <f>DO56+DP56+DQ56</f>
        <v>0</v>
      </c>
      <c r="DO56" s="88"/>
      <c r="DP56" s="88"/>
      <c r="DQ56" s="88"/>
      <c r="DR56" s="88">
        <f t="shared" si="403"/>
        <v>0</v>
      </c>
      <c r="DS56" s="88">
        <f t="shared" si="404"/>
        <v>0</v>
      </c>
      <c r="DT56" s="46" t="s">
        <v>225</v>
      </c>
      <c r="DU56" s="46" t="s">
        <v>225</v>
      </c>
      <c r="DV56" s="99">
        <v>0</v>
      </c>
      <c r="DW56" s="99">
        <v>0</v>
      </c>
      <c r="DX56" s="99">
        <f>DV56+DW56</f>
        <v>0</v>
      </c>
    </row>
    <row r="57" spans="1:128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41">
        <f>I57+P57</f>
        <v>0</v>
      </c>
      <c r="I57" s="41">
        <f>K57+L57+M57+N57+O57</f>
        <v>0</v>
      </c>
      <c r="J57" s="5"/>
      <c r="K57" s="9"/>
      <c r="L57" s="9"/>
      <c r="M57" s="9"/>
      <c r="N57" s="9"/>
      <c r="O57" s="9"/>
      <c r="P57" s="41">
        <f>Q57+R57+S57</f>
        <v>0</v>
      </c>
      <c r="Q57" s="9"/>
      <c r="R57" s="9"/>
      <c r="S57" s="9"/>
      <c r="T57" s="71">
        <f>(L57+M57+N57)*-1</f>
        <v>0</v>
      </c>
      <c r="U57" s="71">
        <f>(Q57+R57)*-1</f>
        <v>0</v>
      </c>
      <c r="V57" s="9">
        <f t="shared" si="386"/>
        <v>0</v>
      </c>
      <c r="W57" s="9">
        <f t="shared" si="386"/>
        <v>0</v>
      </c>
      <c r="X57" s="46" t="s">
        <v>225</v>
      </c>
      <c r="Y57" s="9">
        <v>26460</v>
      </c>
      <c r="Z57" s="76">
        <f>IF(T57=0,0,ROUND((T57+L57)/X57/10,2))</f>
        <v>0</v>
      </c>
      <c r="AA57" s="76">
        <f>IF(U57=0,0,ROUND((U57+Q57)/Y57/10,2))</f>
        <v>0</v>
      </c>
      <c r="AB57" s="76">
        <f>Z57+AA57</f>
        <v>0</v>
      </c>
      <c r="AC57" s="47">
        <v>0</v>
      </c>
      <c r="AD57" s="47">
        <v>0</v>
      </c>
      <c r="AE57" s="47">
        <f>AC57+AD57</f>
        <v>0</v>
      </c>
      <c r="AF57" s="41">
        <f>AG57+AN57</f>
        <v>0</v>
      </c>
      <c r="AG57" s="41">
        <f>AI57+AJ57+AK57+AL57+AM57</f>
        <v>0</v>
      </c>
      <c r="AH57" s="5"/>
      <c r="AI57" s="9"/>
      <c r="AJ57" s="9"/>
      <c r="AK57" s="9"/>
      <c r="AL57" s="9"/>
      <c r="AM57" s="9"/>
      <c r="AN57" s="41">
        <f>AO57+AP57+AQ57</f>
        <v>0</v>
      </c>
      <c r="AO57" s="9"/>
      <c r="AP57" s="9"/>
      <c r="AQ57" s="9"/>
      <c r="AR57" s="88">
        <f>((AL57+AK57+AJ57)-((V57)*-1))*-1</f>
        <v>0</v>
      </c>
      <c r="AS57" s="88">
        <f>((AO57+AP57)-((W57)*-1))*-1</f>
        <v>0</v>
      </c>
      <c r="AT57" s="46" t="s">
        <v>225</v>
      </c>
      <c r="AU57" s="9">
        <v>26460</v>
      </c>
      <c r="AV57" s="93">
        <v>0</v>
      </c>
      <c r="AW57" s="93">
        <f t="shared" si="388"/>
        <v>0</v>
      </c>
      <c r="AX57" s="93">
        <f>AV57+AW57</f>
        <v>0</v>
      </c>
      <c r="AY57" s="95">
        <f t="shared" si="389"/>
        <v>0</v>
      </c>
      <c r="AZ57" s="95">
        <f t="shared" si="390"/>
        <v>0</v>
      </c>
      <c r="BA57" s="96">
        <f>BB57+BI57</f>
        <v>0</v>
      </c>
      <c r="BB57" s="96">
        <f>BD57+BE57+BF57+BG57+BH57</f>
        <v>0</v>
      </c>
      <c r="BC57" s="97"/>
      <c r="BD57" s="88"/>
      <c r="BE57" s="88"/>
      <c r="BF57" s="88"/>
      <c r="BG57" s="88"/>
      <c r="BH57" s="88"/>
      <c r="BI57" s="96">
        <f>BJ57+BK57+BL57</f>
        <v>0</v>
      </c>
      <c r="BJ57" s="88"/>
      <c r="BK57" s="88"/>
      <c r="BL57" s="88"/>
      <c r="BM57" s="88">
        <f t="shared" si="391"/>
        <v>0</v>
      </c>
      <c r="BN57" s="88">
        <f t="shared" si="392"/>
        <v>0</v>
      </c>
      <c r="BO57" s="46" t="s">
        <v>225</v>
      </c>
      <c r="BP57" s="9">
        <v>26460</v>
      </c>
      <c r="BQ57" s="93">
        <v>0</v>
      </c>
      <c r="BR57" s="93">
        <f t="shared" si="394"/>
        <v>0</v>
      </c>
      <c r="BS57" s="93">
        <f>BQ57+BR57</f>
        <v>0</v>
      </c>
      <c r="BT57" s="96">
        <f>BU57+CB57</f>
        <v>0</v>
      </c>
      <c r="BU57" s="96">
        <f>BW57+BX57+BY57+BZ57+CA57</f>
        <v>0</v>
      </c>
      <c r="BV57" s="97"/>
      <c r="BW57" s="88"/>
      <c r="BX57" s="88"/>
      <c r="BY57" s="88"/>
      <c r="BZ57" s="88"/>
      <c r="CA57" s="88"/>
      <c r="CB57" s="96">
        <f>CC57+CD57+CE57</f>
        <v>0</v>
      </c>
      <c r="CC57" s="88"/>
      <c r="CD57" s="88"/>
      <c r="CE57" s="88"/>
      <c r="CF57" s="88">
        <f t="shared" si="395"/>
        <v>0</v>
      </c>
      <c r="CG57" s="88">
        <f t="shared" si="396"/>
        <v>0</v>
      </c>
      <c r="CH57" s="46" t="s">
        <v>225</v>
      </c>
      <c r="CI57" s="9">
        <v>26460</v>
      </c>
      <c r="CJ57" s="99">
        <v>0</v>
      </c>
      <c r="CK57" s="99">
        <f t="shared" si="398"/>
        <v>0</v>
      </c>
      <c r="CL57" s="99">
        <f>CJ57+CK57</f>
        <v>0</v>
      </c>
      <c r="CM57" s="96">
        <f>CN57+CU57</f>
        <v>0</v>
      </c>
      <c r="CN57" s="96">
        <f>CP57+CQ57+CR57+CS57+CT57</f>
        <v>0</v>
      </c>
      <c r="CO57" s="97"/>
      <c r="CP57" s="88"/>
      <c r="CQ57" s="88"/>
      <c r="CR57" s="88"/>
      <c r="CS57" s="88"/>
      <c r="CT57" s="88"/>
      <c r="CU57" s="96">
        <f>CV57+CW57+CX57</f>
        <v>0</v>
      </c>
      <c r="CV57" s="88"/>
      <c r="CW57" s="88"/>
      <c r="CX57" s="88"/>
      <c r="CY57" s="88">
        <f t="shared" si="399"/>
        <v>0</v>
      </c>
      <c r="CZ57" s="88">
        <f t="shared" si="400"/>
        <v>0</v>
      </c>
      <c r="DA57" s="46" t="s">
        <v>225</v>
      </c>
      <c r="DB57" s="9">
        <v>26460</v>
      </c>
      <c r="DC57" s="99">
        <v>0</v>
      </c>
      <c r="DD57" s="99">
        <f t="shared" ref="DD57:DD58" si="407">ROUND(((CW57-CD57)/DB57/10),2)*-1</f>
        <v>0</v>
      </c>
      <c r="DE57" s="99">
        <f>DC57+DD57</f>
        <v>0</v>
      </c>
      <c r="DF57" s="96">
        <f>DG57+DN57</f>
        <v>0</v>
      </c>
      <c r="DG57" s="96">
        <f>DI57+DJ57+DK57+DL57+DM57</f>
        <v>0</v>
      </c>
      <c r="DH57" s="97"/>
      <c r="DI57" s="88"/>
      <c r="DJ57" s="88"/>
      <c r="DK57" s="88"/>
      <c r="DL57" s="88"/>
      <c r="DM57" s="88"/>
      <c r="DN57" s="96">
        <f>DO57+DP57+DQ57</f>
        <v>0</v>
      </c>
      <c r="DO57" s="88"/>
      <c r="DP57" s="88"/>
      <c r="DQ57" s="88"/>
      <c r="DR57" s="88">
        <f t="shared" si="403"/>
        <v>0</v>
      </c>
      <c r="DS57" s="88">
        <f t="shared" si="404"/>
        <v>0</v>
      </c>
      <c r="DT57" s="46" t="s">
        <v>225</v>
      </c>
      <c r="DU57" s="9">
        <v>26460</v>
      </c>
      <c r="DV57" s="99">
        <v>0</v>
      </c>
      <c r="DW57" s="99">
        <f t="shared" ref="DW57:DW58" si="408">ROUND(((DP57-CW57)/DU57/10),2)*-1</f>
        <v>0</v>
      </c>
      <c r="DX57" s="99">
        <f>DV57+DW57</f>
        <v>0</v>
      </c>
    </row>
    <row r="58" spans="1:128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41">
        <f>I58+P58</f>
        <v>0</v>
      </c>
      <c r="I58" s="41">
        <f>K58+L58+M58+N58+O58</f>
        <v>0</v>
      </c>
      <c r="J58" s="5"/>
      <c r="K58" s="9"/>
      <c r="L58" s="9"/>
      <c r="M58" s="9"/>
      <c r="N58" s="9"/>
      <c r="O58" s="9"/>
      <c r="P58" s="41">
        <f>Q58+R58+S58</f>
        <v>0</v>
      </c>
      <c r="Q58" s="9"/>
      <c r="R58" s="9"/>
      <c r="S58" s="9"/>
      <c r="T58" s="71">
        <f>(L58+M58+N58)*-1</f>
        <v>0</v>
      </c>
      <c r="U58" s="71">
        <f>(Q58+R58)*-1</f>
        <v>0</v>
      </c>
      <c r="V58" s="9">
        <f t="shared" si="386"/>
        <v>0</v>
      </c>
      <c r="W58" s="9">
        <f t="shared" si="386"/>
        <v>0</v>
      </c>
      <c r="X58" s="9">
        <v>42328</v>
      </c>
      <c r="Y58" s="9">
        <v>23868</v>
      </c>
      <c r="Z58" s="76">
        <f>IF(T58=0,0,ROUND((T58+L58)/X58/10,2))</f>
        <v>0</v>
      </c>
      <c r="AA58" s="76">
        <f>IF(U58=0,0,ROUND((U58+Q58)/Y58/10,2))</f>
        <v>0</v>
      </c>
      <c r="AB58" s="76">
        <f>Z58+AA58</f>
        <v>0</v>
      </c>
      <c r="AC58" s="47">
        <v>0</v>
      </c>
      <c r="AD58" s="47">
        <v>0</v>
      </c>
      <c r="AE58" s="47">
        <f>AC58+AD58</f>
        <v>0</v>
      </c>
      <c r="AF58" s="41">
        <f>AG58+AN58</f>
        <v>0</v>
      </c>
      <c r="AG58" s="41">
        <f>AI58+AJ58+AK58+AL58+AM58</f>
        <v>0</v>
      </c>
      <c r="AH58" s="5"/>
      <c r="AI58" s="9"/>
      <c r="AJ58" s="9"/>
      <c r="AK58" s="9"/>
      <c r="AL58" s="9"/>
      <c r="AM58" s="9"/>
      <c r="AN58" s="41">
        <f>AO58+AP58+AQ58</f>
        <v>0</v>
      </c>
      <c r="AO58" s="9"/>
      <c r="AP58" s="9"/>
      <c r="AQ58" s="9"/>
      <c r="AR58" s="88">
        <f>((AL58+AK58+AJ58)-((V58)*-1))*-1</f>
        <v>0</v>
      </c>
      <c r="AS58" s="88">
        <f>((AO58+AP58)-((W58)*-1))*-1</f>
        <v>0</v>
      </c>
      <c r="AT58" s="9">
        <v>42328</v>
      </c>
      <c r="AU58" s="9">
        <v>23868</v>
      </c>
      <c r="AV58" s="93">
        <f t="shared" si="387"/>
        <v>0</v>
      </c>
      <c r="AW58" s="93">
        <f t="shared" si="388"/>
        <v>0</v>
      </c>
      <c r="AX58" s="93">
        <f>AV58+AW58</f>
        <v>0</v>
      </c>
      <c r="AY58" s="95">
        <f t="shared" si="389"/>
        <v>0</v>
      </c>
      <c r="AZ58" s="95">
        <f t="shared" si="390"/>
        <v>0</v>
      </c>
      <c r="BA58" s="96">
        <f>BB58+BI58</f>
        <v>0</v>
      </c>
      <c r="BB58" s="96">
        <f>BD58+BE58+BF58+BG58+BH58</f>
        <v>0</v>
      </c>
      <c r="BC58" s="97"/>
      <c r="BD58" s="88"/>
      <c r="BE58" s="88"/>
      <c r="BF58" s="88"/>
      <c r="BG58" s="88"/>
      <c r="BH58" s="88"/>
      <c r="BI58" s="96">
        <f>BJ58+BK58+BL58</f>
        <v>0</v>
      </c>
      <c r="BJ58" s="88"/>
      <c r="BK58" s="88"/>
      <c r="BL58" s="88"/>
      <c r="BM58" s="88">
        <f t="shared" si="391"/>
        <v>0</v>
      </c>
      <c r="BN58" s="88">
        <f t="shared" si="392"/>
        <v>0</v>
      </c>
      <c r="BO58" s="9">
        <v>42328</v>
      </c>
      <c r="BP58" s="9">
        <v>23868</v>
      </c>
      <c r="BQ58" s="93">
        <f t="shared" si="393"/>
        <v>0</v>
      </c>
      <c r="BR58" s="93">
        <f t="shared" si="394"/>
        <v>0</v>
      </c>
      <c r="BS58" s="93">
        <f>BQ58+BR58</f>
        <v>0</v>
      </c>
      <c r="BT58" s="96">
        <f>BU58+CB58</f>
        <v>0</v>
      </c>
      <c r="BU58" s="96">
        <f>BW58+BX58+BY58+BZ58+CA58</f>
        <v>0</v>
      </c>
      <c r="BV58" s="97"/>
      <c r="BW58" s="88"/>
      <c r="BX58" s="88"/>
      <c r="BY58" s="88"/>
      <c r="BZ58" s="88"/>
      <c r="CA58" s="88"/>
      <c r="CB58" s="96">
        <f>CC58+CD58+CE58</f>
        <v>0</v>
      </c>
      <c r="CC58" s="88"/>
      <c r="CD58" s="88"/>
      <c r="CE58" s="88"/>
      <c r="CF58" s="88">
        <f t="shared" si="395"/>
        <v>0</v>
      </c>
      <c r="CG58" s="88">
        <f t="shared" si="396"/>
        <v>0</v>
      </c>
      <c r="CH58" s="9">
        <v>42328</v>
      </c>
      <c r="CI58" s="9">
        <v>23868</v>
      </c>
      <c r="CJ58" s="99">
        <f t="shared" si="397"/>
        <v>0</v>
      </c>
      <c r="CK58" s="99">
        <f t="shared" si="398"/>
        <v>0</v>
      </c>
      <c r="CL58" s="99">
        <f>CJ58+CK58</f>
        <v>0</v>
      </c>
      <c r="CM58" s="96">
        <f>CN58+CU58</f>
        <v>0</v>
      </c>
      <c r="CN58" s="96">
        <f>CP58+CQ58+CR58+CS58+CT58</f>
        <v>0</v>
      </c>
      <c r="CO58" s="97"/>
      <c r="CP58" s="88"/>
      <c r="CQ58" s="88"/>
      <c r="CR58" s="88"/>
      <c r="CS58" s="88"/>
      <c r="CT58" s="88"/>
      <c r="CU58" s="96">
        <f>CV58+CW58+CX58</f>
        <v>0</v>
      </c>
      <c r="CV58" s="88"/>
      <c r="CW58" s="88"/>
      <c r="CX58" s="88"/>
      <c r="CY58" s="88">
        <f t="shared" si="399"/>
        <v>0</v>
      </c>
      <c r="CZ58" s="88">
        <f t="shared" si="400"/>
        <v>0</v>
      </c>
      <c r="DA58" s="9">
        <v>42328</v>
      </c>
      <c r="DB58" s="9">
        <v>23868</v>
      </c>
      <c r="DC58" s="99">
        <f t="shared" ref="DC58" si="409">ROUND(((CR58+CS58)-(BY58+BZ58))/DA58/10,2)*-1</f>
        <v>0</v>
      </c>
      <c r="DD58" s="99">
        <f t="shared" si="407"/>
        <v>0</v>
      </c>
      <c r="DE58" s="99">
        <f>DC58+DD58</f>
        <v>0</v>
      </c>
      <c r="DF58" s="96">
        <f>DG58+DN58</f>
        <v>0</v>
      </c>
      <c r="DG58" s="96">
        <f>DI58+DJ58+DK58+DL58+DM58</f>
        <v>0</v>
      </c>
      <c r="DH58" s="97"/>
      <c r="DI58" s="88"/>
      <c r="DJ58" s="88"/>
      <c r="DK58" s="88"/>
      <c r="DL58" s="88"/>
      <c r="DM58" s="88"/>
      <c r="DN58" s="96">
        <f>DO58+DP58+DQ58</f>
        <v>0</v>
      </c>
      <c r="DO58" s="88"/>
      <c r="DP58" s="88"/>
      <c r="DQ58" s="88"/>
      <c r="DR58" s="88">
        <f t="shared" si="403"/>
        <v>0</v>
      </c>
      <c r="DS58" s="88">
        <f t="shared" si="404"/>
        <v>0</v>
      </c>
      <c r="DT58" s="9">
        <v>42328</v>
      </c>
      <c r="DU58" s="9">
        <v>23868</v>
      </c>
      <c r="DV58" s="99">
        <f t="shared" ref="DV58" si="410">ROUND(((DK58+DL58)-(CR58+CS58))/DT58/10,2)*-1</f>
        <v>0</v>
      </c>
      <c r="DW58" s="99">
        <f t="shared" si="408"/>
        <v>0</v>
      </c>
      <c r="DX58" s="99">
        <f>DV58+DW58</f>
        <v>0</v>
      </c>
    </row>
    <row r="59" spans="1:128" x14ac:dyDescent="0.25">
      <c r="A59" s="30"/>
      <c r="B59" s="31"/>
      <c r="C59" s="32"/>
      <c r="D59" s="33" t="s">
        <v>161</v>
      </c>
      <c r="E59" s="31"/>
      <c r="F59" s="31"/>
      <c r="G59" s="32"/>
      <c r="H59" s="34">
        <f t="shared" ref="H59:AB59" si="411">SUBTOTAL(9,H55:H58)</f>
        <v>0</v>
      </c>
      <c r="I59" s="34">
        <f t="shared" si="411"/>
        <v>0</v>
      </c>
      <c r="J59" s="34">
        <f t="shared" si="411"/>
        <v>0</v>
      </c>
      <c r="K59" s="34">
        <f t="shared" si="411"/>
        <v>0</v>
      </c>
      <c r="L59" s="34">
        <f t="shared" si="411"/>
        <v>0</v>
      </c>
      <c r="M59" s="34">
        <f t="shared" si="411"/>
        <v>0</v>
      </c>
      <c r="N59" s="34">
        <f t="shared" si="411"/>
        <v>0</v>
      </c>
      <c r="O59" s="34">
        <f t="shared" si="411"/>
        <v>0</v>
      </c>
      <c r="P59" s="34">
        <f t="shared" si="411"/>
        <v>0</v>
      </c>
      <c r="Q59" s="34">
        <f t="shared" si="411"/>
        <v>0</v>
      </c>
      <c r="R59" s="34">
        <f t="shared" si="411"/>
        <v>0</v>
      </c>
      <c r="S59" s="34">
        <f t="shared" si="411"/>
        <v>0</v>
      </c>
      <c r="T59" s="34">
        <f t="shared" si="411"/>
        <v>0</v>
      </c>
      <c r="U59" s="34">
        <f t="shared" si="411"/>
        <v>0</v>
      </c>
      <c r="V59" s="34">
        <f t="shared" si="411"/>
        <v>0</v>
      </c>
      <c r="W59" s="34">
        <f t="shared" si="411"/>
        <v>0</v>
      </c>
      <c r="X59" s="34">
        <f t="shared" si="411"/>
        <v>98395</v>
      </c>
      <c r="Y59" s="34">
        <f t="shared" si="411"/>
        <v>77458</v>
      </c>
      <c r="Z59" s="48">
        <f t="shared" si="411"/>
        <v>0</v>
      </c>
      <c r="AA59" s="48">
        <f t="shared" si="411"/>
        <v>0</v>
      </c>
      <c r="AB59" s="48">
        <f t="shared" si="411"/>
        <v>0</v>
      </c>
      <c r="AC59" s="48">
        <v>0</v>
      </c>
      <c r="AD59" s="48">
        <v>0</v>
      </c>
      <c r="AE59" s="48">
        <f t="shared" ref="AE59:AX59" si="412">SUBTOTAL(9,AE55:AE58)</f>
        <v>0</v>
      </c>
      <c r="AF59" s="34">
        <f t="shared" si="412"/>
        <v>0</v>
      </c>
      <c r="AG59" s="34">
        <f t="shared" si="412"/>
        <v>0</v>
      </c>
      <c r="AH59" s="34">
        <f t="shared" si="412"/>
        <v>0</v>
      </c>
      <c r="AI59" s="34">
        <f t="shared" si="412"/>
        <v>0</v>
      </c>
      <c r="AJ59" s="34">
        <f t="shared" si="412"/>
        <v>0</v>
      </c>
      <c r="AK59" s="34">
        <f t="shared" si="412"/>
        <v>0</v>
      </c>
      <c r="AL59" s="34">
        <f t="shared" si="412"/>
        <v>0</v>
      </c>
      <c r="AM59" s="34">
        <f t="shared" si="412"/>
        <v>0</v>
      </c>
      <c r="AN59" s="34">
        <f t="shared" si="412"/>
        <v>0</v>
      </c>
      <c r="AO59" s="34">
        <f t="shared" si="412"/>
        <v>0</v>
      </c>
      <c r="AP59" s="34">
        <f t="shared" si="412"/>
        <v>0</v>
      </c>
      <c r="AQ59" s="34">
        <f t="shared" si="412"/>
        <v>0</v>
      </c>
      <c r="AR59" s="34">
        <f t="shared" si="412"/>
        <v>0</v>
      </c>
      <c r="AS59" s="34">
        <f t="shared" si="412"/>
        <v>0</v>
      </c>
      <c r="AT59" s="34">
        <f t="shared" si="412"/>
        <v>98395</v>
      </c>
      <c r="AU59" s="34">
        <f t="shared" si="412"/>
        <v>77458</v>
      </c>
      <c r="AV59" s="48">
        <f t="shared" si="412"/>
        <v>0</v>
      </c>
      <c r="AW59" s="48">
        <f t="shared" si="412"/>
        <v>0</v>
      </c>
      <c r="AX59" s="48">
        <f t="shared" si="412"/>
        <v>0</v>
      </c>
      <c r="AY59"/>
      <c r="AZ59"/>
      <c r="BA59" s="34">
        <f t="shared" ref="BA59:BS59" si="413">SUBTOTAL(9,BA55:BA58)</f>
        <v>0</v>
      </c>
      <c r="BB59" s="34">
        <f t="shared" si="413"/>
        <v>0</v>
      </c>
      <c r="BC59" s="34">
        <f t="shared" si="413"/>
        <v>0</v>
      </c>
      <c r="BD59" s="34">
        <f t="shared" si="413"/>
        <v>0</v>
      </c>
      <c r="BE59" s="34">
        <f t="shared" si="413"/>
        <v>0</v>
      </c>
      <c r="BF59" s="34">
        <f t="shared" si="413"/>
        <v>0</v>
      </c>
      <c r="BG59" s="34">
        <f t="shared" si="413"/>
        <v>0</v>
      </c>
      <c r="BH59" s="34">
        <f t="shared" si="413"/>
        <v>0</v>
      </c>
      <c r="BI59" s="34">
        <f t="shared" si="413"/>
        <v>0</v>
      </c>
      <c r="BJ59" s="34">
        <f t="shared" si="413"/>
        <v>0</v>
      </c>
      <c r="BK59" s="34">
        <f t="shared" si="413"/>
        <v>0</v>
      </c>
      <c r="BL59" s="34">
        <f t="shared" si="413"/>
        <v>0</v>
      </c>
      <c r="BM59" s="34">
        <f t="shared" si="413"/>
        <v>0</v>
      </c>
      <c r="BN59" s="34">
        <f t="shared" si="413"/>
        <v>0</v>
      </c>
      <c r="BO59" s="34">
        <f t="shared" si="413"/>
        <v>98395</v>
      </c>
      <c r="BP59" s="34">
        <f t="shared" si="413"/>
        <v>77458</v>
      </c>
      <c r="BQ59" s="48">
        <f t="shared" si="413"/>
        <v>0</v>
      </c>
      <c r="BR59" s="48">
        <f t="shared" si="413"/>
        <v>0</v>
      </c>
      <c r="BS59" s="48">
        <f t="shared" si="413"/>
        <v>0</v>
      </c>
      <c r="BT59" s="34">
        <f t="shared" ref="BT59:CL59" si="414">SUBTOTAL(9,BT55:BT58)</f>
        <v>0</v>
      </c>
      <c r="BU59" s="34">
        <f t="shared" si="414"/>
        <v>0</v>
      </c>
      <c r="BV59" s="34">
        <f t="shared" si="414"/>
        <v>0</v>
      </c>
      <c r="BW59" s="34">
        <f t="shared" si="414"/>
        <v>0</v>
      </c>
      <c r="BX59" s="34">
        <f t="shared" si="414"/>
        <v>0</v>
      </c>
      <c r="BY59" s="34">
        <f t="shared" si="414"/>
        <v>0</v>
      </c>
      <c r="BZ59" s="34">
        <f t="shared" si="414"/>
        <v>0</v>
      </c>
      <c r="CA59" s="34">
        <f t="shared" si="414"/>
        <v>0</v>
      </c>
      <c r="CB59" s="34">
        <f t="shared" si="414"/>
        <v>0</v>
      </c>
      <c r="CC59" s="34">
        <f t="shared" si="414"/>
        <v>0</v>
      </c>
      <c r="CD59" s="34">
        <f t="shared" si="414"/>
        <v>0</v>
      </c>
      <c r="CE59" s="34">
        <f t="shared" si="414"/>
        <v>0</v>
      </c>
      <c r="CF59" s="34">
        <f t="shared" si="414"/>
        <v>0</v>
      </c>
      <c r="CG59" s="34">
        <f t="shared" si="414"/>
        <v>0</v>
      </c>
      <c r="CH59" s="34">
        <f t="shared" si="414"/>
        <v>98395</v>
      </c>
      <c r="CI59" s="34">
        <f t="shared" si="414"/>
        <v>77458</v>
      </c>
      <c r="CJ59" s="63">
        <f t="shared" si="414"/>
        <v>0</v>
      </c>
      <c r="CK59" s="63">
        <f t="shared" si="414"/>
        <v>0</v>
      </c>
      <c r="CL59" s="63">
        <f t="shared" si="414"/>
        <v>0</v>
      </c>
      <c r="CM59" s="34">
        <f t="shared" ref="CM59:DE59" si="415">SUBTOTAL(9,CM55:CM58)</f>
        <v>0</v>
      </c>
      <c r="CN59" s="34">
        <f t="shared" si="415"/>
        <v>0</v>
      </c>
      <c r="CO59" s="34">
        <f t="shared" si="415"/>
        <v>0</v>
      </c>
      <c r="CP59" s="34">
        <f t="shared" si="415"/>
        <v>0</v>
      </c>
      <c r="CQ59" s="34">
        <f t="shared" si="415"/>
        <v>0</v>
      </c>
      <c r="CR59" s="34">
        <f t="shared" si="415"/>
        <v>0</v>
      </c>
      <c r="CS59" s="34">
        <f t="shared" si="415"/>
        <v>0</v>
      </c>
      <c r="CT59" s="34">
        <f t="shared" si="415"/>
        <v>0</v>
      </c>
      <c r="CU59" s="34">
        <f t="shared" si="415"/>
        <v>0</v>
      </c>
      <c r="CV59" s="34">
        <f t="shared" si="415"/>
        <v>0</v>
      </c>
      <c r="CW59" s="34">
        <f t="shared" si="415"/>
        <v>0</v>
      </c>
      <c r="CX59" s="34">
        <f t="shared" si="415"/>
        <v>0</v>
      </c>
      <c r="CY59" s="34">
        <f t="shared" si="415"/>
        <v>0</v>
      </c>
      <c r="CZ59" s="34">
        <f t="shared" si="415"/>
        <v>0</v>
      </c>
      <c r="DA59" s="34">
        <f t="shared" si="415"/>
        <v>98395</v>
      </c>
      <c r="DB59" s="34">
        <f t="shared" si="415"/>
        <v>77458</v>
      </c>
      <c r="DC59" s="63">
        <f t="shared" si="415"/>
        <v>0</v>
      </c>
      <c r="DD59" s="63">
        <f t="shared" si="415"/>
        <v>0</v>
      </c>
      <c r="DE59" s="63">
        <f t="shared" si="415"/>
        <v>0</v>
      </c>
      <c r="DF59" s="34">
        <f t="shared" ref="DF59:DX59" si="416">SUBTOTAL(9,DF55:DF58)</f>
        <v>0</v>
      </c>
      <c r="DG59" s="34">
        <f t="shared" si="416"/>
        <v>0</v>
      </c>
      <c r="DH59" s="34">
        <f t="shared" si="416"/>
        <v>0</v>
      </c>
      <c r="DI59" s="34">
        <f t="shared" si="416"/>
        <v>0</v>
      </c>
      <c r="DJ59" s="34">
        <f t="shared" si="416"/>
        <v>0</v>
      </c>
      <c r="DK59" s="34">
        <f t="shared" si="416"/>
        <v>0</v>
      </c>
      <c r="DL59" s="34">
        <f t="shared" si="416"/>
        <v>0</v>
      </c>
      <c r="DM59" s="34">
        <f t="shared" si="416"/>
        <v>0</v>
      </c>
      <c r="DN59" s="34">
        <f t="shared" si="416"/>
        <v>0</v>
      </c>
      <c r="DO59" s="34">
        <f t="shared" si="416"/>
        <v>0</v>
      </c>
      <c r="DP59" s="34">
        <f t="shared" si="416"/>
        <v>0</v>
      </c>
      <c r="DQ59" s="34">
        <f t="shared" si="416"/>
        <v>0</v>
      </c>
      <c r="DR59" s="34">
        <f t="shared" si="416"/>
        <v>0</v>
      </c>
      <c r="DS59" s="34">
        <f t="shared" si="416"/>
        <v>0</v>
      </c>
      <c r="DT59" s="34">
        <f t="shared" si="416"/>
        <v>98395</v>
      </c>
      <c r="DU59" s="34">
        <f t="shared" si="416"/>
        <v>77458</v>
      </c>
      <c r="DV59" s="63">
        <f t="shared" si="416"/>
        <v>0</v>
      </c>
      <c r="DW59" s="63">
        <f t="shared" si="416"/>
        <v>0</v>
      </c>
      <c r="DX59" s="63">
        <f t="shared" si="416"/>
        <v>0</v>
      </c>
    </row>
    <row r="60" spans="1:128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41">
        <f>I60+P60</f>
        <v>572880</v>
      </c>
      <c r="I60" s="41">
        <f>K60+L60+M60+N60+O60</f>
        <v>492880</v>
      </c>
      <c r="J60" s="5">
        <v>18</v>
      </c>
      <c r="K60" s="9">
        <v>452880</v>
      </c>
      <c r="L60" s="9"/>
      <c r="M60" s="9">
        <v>40000</v>
      </c>
      <c r="N60" s="9"/>
      <c r="O60" s="9"/>
      <c r="P60" s="41">
        <f>Q60+R60+S60</f>
        <v>80000</v>
      </c>
      <c r="Q60" s="9"/>
      <c r="R60" s="9">
        <v>80000</v>
      </c>
      <c r="S60" s="9"/>
      <c r="T60" s="71">
        <f>(L60+M60+N60)*-1</f>
        <v>-40000</v>
      </c>
      <c r="U60" s="71">
        <f>(Q60+R60)*-1</f>
        <v>-80000</v>
      </c>
      <c r="V60" s="9">
        <f>ROUND(T60*0.65,0)</f>
        <v>-26000</v>
      </c>
      <c r="W60" s="9">
        <f>ROUND(U60*0.65,0)</f>
        <v>-52000</v>
      </c>
      <c r="X60" s="9">
        <v>56067</v>
      </c>
      <c r="Y60" s="9">
        <v>27130</v>
      </c>
      <c r="Z60" s="76">
        <f>IF(T60=0,0,ROUND((T60+L60)/X60/10,2))</f>
        <v>-7.0000000000000007E-2</v>
      </c>
      <c r="AA60" s="76">
        <f>IF(U60=0,0,ROUND((U60+Q60)/Y60/10,2))</f>
        <v>-0.28999999999999998</v>
      </c>
      <c r="AB60" s="76">
        <f>Z60+AA60</f>
        <v>-0.36</v>
      </c>
      <c r="AC60" s="47">
        <v>-0.05</v>
      </c>
      <c r="AD60" s="47">
        <v>-0.19</v>
      </c>
      <c r="AE60" s="47">
        <f>AC60+AD60</f>
        <v>-0.24</v>
      </c>
      <c r="AF60" s="41">
        <f>AG60+AN60</f>
        <v>572880</v>
      </c>
      <c r="AG60" s="41">
        <f>AI60+AJ60+AK60+AL60+AM60</f>
        <v>492880</v>
      </c>
      <c r="AH60" s="5">
        <v>18</v>
      </c>
      <c r="AI60" s="9">
        <v>452880</v>
      </c>
      <c r="AJ60" s="9"/>
      <c r="AK60" s="9">
        <v>40000</v>
      </c>
      <c r="AL60" s="9"/>
      <c r="AM60" s="9"/>
      <c r="AN60" s="41">
        <f>AO60+AP60+AQ60</f>
        <v>80000</v>
      </c>
      <c r="AO60" s="9"/>
      <c r="AP60" s="9">
        <v>80000</v>
      </c>
      <c r="AQ60" s="9"/>
      <c r="AR60" s="88">
        <f>((AL60+AK60+AJ60)-((V60)*-1))*-1</f>
        <v>-14000</v>
      </c>
      <c r="AS60" s="88">
        <f>((AO60+AP60)-((W60)*-1))*-1</f>
        <v>-28000</v>
      </c>
      <c r="AT60" s="9">
        <v>56067</v>
      </c>
      <c r="AU60" s="9">
        <v>27130</v>
      </c>
      <c r="AV60" s="93">
        <f t="shared" ref="AV60" si="417">ROUND((AY60/AT60/10)+(AC60),2)*-1</f>
        <v>-0.02</v>
      </c>
      <c r="AW60" s="93">
        <f t="shared" ref="AW60" si="418">ROUND((AZ60/AU60/10)+AD60,2)*-1</f>
        <v>-0.1</v>
      </c>
      <c r="AX60" s="93">
        <f>AV60+AW60</f>
        <v>-0.12000000000000001</v>
      </c>
      <c r="AY60" s="95">
        <f t="shared" ref="AY60:AY61" si="419">AK60+AL60</f>
        <v>40000</v>
      </c>
      <c r="AZ60" s="95">
        <f t="shared" ref="AZ60:AZ61" si="420">AP60</f>
        <v>80000</v>
      </c>
      <c r="BA60" s="96">
        <f>BB60+BI60</f>
        <v>572880</v>
      </c>
      <c r="BB60" s="96">
        <f>BD60+BE60+BF60+BG60+BH60</f>
        <v>492880</v>
      </c>
      <c r="BC60" s="97">
        <v>18</v>
      </c>
      <c r="BD60" s="88">
        <v>452880</v>
      </c>
      <c r="BE60" s="88"/>
      <c r="BF60" s="88">
        <v>40000</v>
      </c>
      <c r="BG60" s="88"/>
      <c r="BH60" s="88"/>
      <c r="BI60" s="96">
        <f>BJ60+BK60+BL60</f>
        <v>80000</v>
      </c>
      <c r="BJ60" s="88"/>
      <c r="BK60" s="88">
        <v>80000</v>
      </c>
      <c r="BL60" s="88"/>
      <c r="BM60" s="88">
        <f t="shared" ref="BM60:BM61" si="421">(BE60+BF60+BG60)-(AJ60+AK60+AL60)</f>
        <v>0</v>
      </c>
      <c r="BN60" s="88">
        <f t="shared" ref="BN60:BN61" si="422">(BJ60+BK60)-(AO60+AP60)</f>
        <v>0</v>
      </c>
      <c r="BO60" s="9">
        <v>56067</v>
      </c>
      <c r="BP60" s="9">
        <v>27130</v>
      </c>
      <c r="BQ60" s="93">
        <f t="shared" ref="BQ60" si="423">ROUND(((BF60+BG60)-(AK60+AL60))/BO60/10,2)*-1</f>
        <v>0</v>
      </c>
      <c r="BR60" s="93">
        <f t="shared" ref="BR60" si="424">ROUND(((BK60-AP60)/BP60/10),2)*-1</f>
        <v>0</v>
      </c>
      <c r="BS60" s="93">
        <f>BQ60+BR60</f>
        <v>0</v>
      </c>
      <c r="BT60" s="96">
        <f>BU60+CB60</f>
        <v>572880</v>
      </c>
      <c r="BU60" s="96">
        <f>BW60+BX60+BY60+BZ60+CA60</f>
        <v>492880</v>
      </c>
      <c r="BV60" s="97">
        <v>18</v>
      </c>
      <c r="BW60" s="88">
        <v>452880</v>
      </c>
      <c r="BX60" s="88"/>
      <c r="BY60" s="88">
        <v>40000</v>
      </c>
      <c r="BZ60" s="88"/>
      <c r="CA60" s="88"/>
      <c r="CB60" s="96">
        <f>CC60+CD60+CE60</f>
        <v>80000</v>
      </c>
      <c r="CC60" s="88"/>
      <c r="CD60" s="88">
        <v>80000</v>
      </c>
      <c r="CE60" s="88"/>
      <c r="CF60" s="88">
        <f t="shared" ref="CF60:CF61" si="425">(BX60+BY60+BZ60)-(BE60+BF60+BG60)</f>
        <v>0</v>
      </c>
      <c r="CG60" s="88">
        <f t="shared" ref="CG60:CG61" si="426">(CC60+CD60)-(BJ60+BK60)</f>
        <v>0</v>
      </c>
      <c r="CH60" s="9">
        <v>56067</v>
      </c>
      <c r="CI60" s="9">
        <v>27130</v>
      </c>
      <c r="CJ60" s="99">
        <f t="shared" ref="CJ60" si="427">ROUND(((BY60+BZ60)-(BF60+BG60))/CH60/10,2)*-1</f>
        <v>0</v>
      </c>
      <c r="CK60" s="99">
        <f t="shared" ref="CK60" si="428">ROUND(((CD60-BK60)/CI60/10),2)*-1</f>
        <v>0</v>
      </c>
      <c r="CL60" s="99">
        <f>CJ60+CK60</f>
        <v>0</v>
      </c>
      <c r="CM60" s="96">
        <f>CN60+CU60</f>
        <v>572880</v>
      </c>
      <c r="CN60" s="96">
        <f>CP60+CQ60+CR60+CS60+CT60</f>
        <v>492880</v>
      </c>
      <c r="CO60" s="97">
        <v>18</v>
      </c>
      <c r="CP60" s="88">
        <v>452880</v>
      </c>
      <c r="CQ60" s="88"/>
      <c r="CR60" s="88">
        <v>40000</v>
      </c>
      <c r="CS60" s="88"/>
      <c r="CT60" s="88"/>
      <c r="CU60" s="96">
        <f>CV60+CW60+CX60</f>
        <v>80000</v>
      </c>
      <c r="CV60" s="88"/>
      <c r="CW60" s="88">
        <v>80000</v>
      </c>
      <c r="CX60" s="88"/>
      <c r="CY60" s="88">
        <f t="shared" ref="CY60:CY61" si="429">(CQ60+CR60+CS60)-(BX60+BY60+BZ60)</f>
        <v>0</v>
      </c>
      <c r="CZ60" s="88">
        <f t="shared" ref="CZ60:CZ61" si="430">(CV60+CW60)-(CC60+CD60)</f>
        <v>0</v>
      </c>
      <c r="DA60" s="9">
        <v>56067</v>
      </c>
      <c r="DB60" s="9">
        <v>27130</v>
      </c>
      <c r="DC60" s="99">
        <f t="shared" ref="DC60" si="431">ROUND(((CR60+CS60)-(BY60+BZ60))/DA60/10,2)*-1</f>
        <v>0</v>
      </c>
      <c r="DD60" s="99">
        <f t="shared" ref="DD60" si="432">ROUND(((CW60-CD60)/DB60/10),2)*-1</f>
        <v>0</v>
      </c>
      <c r="DE60" s="99">
        <f>DC60+DD60</f>
        <v>0</v>
      </c>
      <c r="DF60" s="96">
        <f>DG60+DN60</f>
        <v>572880</v>
      </c>
      <c r="DG60" s="96">
        <f>DI60+DJ60+DK60+DL60+DM60</f>
        <v>492880</v>
      </c>
      <c r="DH60" s="97">
        <v>18</v>
      </c>
      <c r="DI60" s="88">
        <v>452880</v>
      </c>
      <c r="DJ60" s="88"/>
      <c r="DK60" s="88">
        <v>40000</v>
      </c>
      <c r="DL60" s="88"/>
      <c r="DM60" s="88"/>
      <c r="DN60" s="96">
        <f>DO60+DP60+DQ60</f>
        <v>80000</v>
      </c>
      <c r="DO60" s="88"/>
      <c r="DP60" s="88">
        <v>80000</v>
      </c>
      <c r="DQ60" s="88"/>
      <c r="DR60" s="85">
        <f>(DJ60+DK60+DL60)-(CQ60+CR60+CS60)-307880</f>
        <v>-307880</v>
      </c>
      <c r="DS60" s="88">
        <f t="shared" ref="DS60:DS61" si="433">(DO60+DP60)-(CV60+CW60)</f>
        <v>0</v>
      </c>
      <c r="DT60" s="9">
        <v>56067</v>
      </c>
      <c r="DU60" s="9">
        <v>27130</v>
      </c>
      <c r="DV60" s="99">
        <f t="shared" ref="DV60" si="434">ROUND(((DK60+DL60)-(CR60+CS60))/DT60/10,2)*-1</f>
        <v>0</v>
      </c>
      <c r="DW60" s="99">
        <f t="shared" ref="DW60" si="435">ROUND(((DP60-CW60)/DU60/10),2)*-1</f>
        <v>0</v>
      </c>
      <c r="DX60" s="99">
        <f>DV60+DW60</f>
        <v>0</v>
      </c>
    </row>
    <row r="61" spans="1:128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41">
        <f>I61+P61</f>
        <v>0</v>
      </c>
      <c r="I61" s="41">
        <f>K61+L61+M61+N61+O61</f>
        <v>0</v>
      </c>
      <c r="J61" s="5"/>
      <c r="K61" s="9"/>
      <c r="L61" s="9"/>
      <c r="M61" s="9"/>
      <c r="N61" s="9"/>
      <c r="O61" s="9"/>
      <c r="P61" s="41">
        <f>Q61+R61+S61</f>
        <v>0</v>
      </c>
      <c r="Q61" s="9"/>
      <c r="R61" s="9"/>
      <c r="S61" s="9"/>
      <c r="T61" s="71">
        <f>(L61+M61+N61)*-1</f>
        <v>0</v>
      </c>
      <c r="U61" s="71">
        <f>(Q61+R61)*-1</f>
        <v>0</v>
      </c>
      <c r="V61" s="9">
        <f>ROUND(T61*0.65,0)</f>
        <v>0</v>
      </c>
      <c r="W61" s="9">
        <f>ROUND(U61*0.65,0)</f>
        <v>0</v>
      </c>
      <c r="X61" s="46" t="s">
        <v>225</v>
      </c>
      <c r="Y61" s="46" t="s">
        <v>225</v>
      </c>
      <c r="Z61" s="76">
        <f>IF(T61=0,0,ROUND((T61+L61)/X61/10,2))</f>
        <v>0</v>
      </c>
      <c r="AA61" s="76">
        <f>IF(U61=0,0,ROUND((U61+Q61)/Y61/10,2))</f>
        <v>0</v>
      </c>
      <c r="AB61" s="76">
        <f>Z61+AA61</f>
        <v>0</v>
      </c>
      <c r="AC61" s="47">
        <v>0</v>
      </c>
      <c r="AD61" s="47">
        <v>0</v>
      </c>
      <c r="AE61" s="47">
        <f>AC61+AD61</f>
        <v>0</v>
      </c>
      <c r="AF61" s="41">
        <f>AG61+AN61</f>
        <v>0</v>
      </c>
      <c r="AG61" s="41">
        <f>AI61+AJ61+AK61+AL61+AM61</f>
        <v>0</v>
      </c>
      <c r="AH61" s="5"/>
      <c r="AI61" s="9"/>
      <c r="AJ61" s="9"/>
      <c r="AK61" s="9"/>
      <c r="AL61" s="9"/>
      <c r="AM61" s="9"/>
      <c r="AN61" s="41">
        <f>AO61+AP61+AQ61</f>
        <v>0</v>
      </c>
      <c r="AO61" s="9"/>
      <c r="AP61" s="9"/>
      <c r="AQ61" s="9"/>
      <c r="AR61" s="88">
        <f>((AL61+AK61+AJ61)-((V61)*-1))*-1</f>
        <v>0</v>
      </c>
      <c r="AS61" s="88">
        <f>((AO61+AP61)-((W61)*-1))*-1</f>
        <v>0</v>
      </c>
      <c r="AT61" s="46" t="s">
        <v>225</v>
      </c>
      <c r="AU61" s="46" t="s">
        <v>225</v>
      </c>
      <c r="AV61" s="93">
        <v>0</v>
      </c>
      <c r="AW61" s="93">
        <v>0</v>
      </c>
      <c r="AX61" s="93">
        <f>AV61+AW61</f>
        <v>0</v>
      </c>
      <c r="AY61" s="95">
        <f t="shared" si="419"/>
        <v>0</v>
      </c>
      <c r="AZ61" s="95">
        <f t="shared" si="420"/>
        <v>0</v>
      </c>
      <c r="BA61" s="96">
        <f>BB61+BI61</f>
        <v>0</v>
      </c>
      <c r="BB61" s="96">
        <f>BD61+BE61+BF61+BG61+BH61</f>
        <v>0</v>
      </c>
      <c r="BC61" s="97"/>
      <c r="BD61" s="88"/>
      <c r="BE61" s="88"/>
      <c r="BF61" s="88"/>
      <c r="BG61" s="88"/>
      <c r="BH61" s="88"/>
      <c r="BI61" s="96">
        <f>BJ61+BK61+BL61</f>
        <v>0</v>
      </c>
      <c r="BJ61" s="88"/>
      <c r="BK61" s="88"/>
      <c r="BL61" s="88"/>
      <c r="BM61" s="88">
        <f t="shared" si="421"/>
        <v>0</v>
      </c>
      <c r="BN61" s="88">
        <f t="shared" si="422"/>
        <v>0</v>
      </c>
      <c r="BO61" s="46" t="s">
        <v>225</v>
      </c>
      <c r="BP61" s="46" t="s">
        <v>225</v>
      </c>
      <c r="BQ61" s="93">
        <v>0</v>
      </c>
      <c r="BR61" s="93">
        <v>0</v>
      </c>
      <c r="BS61" s="93">
        <f>BQ61+BR61</f>
        <v>0</v>
      </c>
      <c r="BT61" s="96">
        <f>BU61+CB61</f>
        <v>0</v>
      </c>
      <c r="BU61" s="96">
        <f>BW61+BX61+BY61+BZ61+CA61</f>
        <v>0</v>
      </c>
      <c r="BV61" s="97"/>
      <c r="BW61" s="88"/>
      <c r="BX61" s="88"/>
      <c r="BY61" s="88"/>
      <c r="BZ61" s="88"/>
      <c r="CA61" s="88"/>
      <c r="CB61" s="96">
        <f>CC61+CD61+CE61</f>
        <v>0</v>
      </c>
      <c r="CC61" s="88"/>
      <c r="CD61" s="88"/>
      <c r="CE61" s="88"/>
      <c r="CF61" s="88">
        <f t="shared" si="425"/>
        <v>0</v>
      </c>
      <c r="CG61" s="88">
        <f t="shared" si="426"/>
        <v>0</v>
      </c>
      <c r="CH61" s="46" t="s">
        <v>225</v>
      </c>
      <c r="CI61" s="46" t="s">
        <v>225</v>
      </c>
      <c r="CJ61" s="99">
        <v>0</v>
      </c>
      <c r="CK61" s="99">
        <v>0</v>
      </c>
      <c r="CL61" s="99">
        <f>CJ61+CK61</f>
        <v>0</v>
      </c>
      <c r="CM61" s="96">
        <f>CN61+CU61</f>
        <v>0</v>
      </c>
      <c r="CN61" s="96">
        <f>CP61+CQ61+CR61+CS61+CT61</f>
        <v>0</v>
      </c>
      <c r="CO61" s="97"/>
      <c r="CP61" s="88"/>
      <c r="CQ61" s="88"/>
      <c r="CR61" s="88"/>
      <c r="CS61" s="88"/>
      <c r="CT61" s="88"/>
      <c r="CU61" s="96">
        <f>CV61+CW61+CX61</f>
        <v>0</v>
      </c>
      <c r="CV61" s="88"/>
      <c r="CW61" s="88"/>
      <c r="CX61" s="88"/>
      <c r="CY61" s="88">
        <f t="shared" si="429"/>
        <v>0</v>
      </c>
      <c r="CZ61" s="88">
        <f t="shared" si="430"/>
        <v>0</v>
      </c>
      <c r="DA61" s="46" t="s">
        <v>225</v>
      </c>
      <c r="DB61" s="46" t="s">
        <v>225</v>
      </c>
      <c r="DC61" s="99">
        <v>0</v>
      </c>
      <c r="DD61" s="99">
        <v>0</v>
      </c>
      <c r="DE61" s="99">
        <f>DC61+DD61</f>
        <v>0</v>
      </c>
      <c r="DF61" s="96">
        <f>DG61+DN61</f>
        <v>0</v>
      </c>
      <c r="DG61" s="96">
        <f>DI61+DJ61+DK61+DL61+DM61</f>
        <v>0</v>
      </c>
      <c r="DH61" s="97"/>
      <c r="DI61" s="88"/>
      <c r="DJ61" s="88"/>
      <c r="DK61" s="88"/>
      <c r="DL61" s="88"/>
      <c r="DM61" s="88"/>
      <c r="DN61" s="96">
        <f>DO61+DP61+DQ61</f>
        <v>0</v>
      </c>
      <c r="DO61" s="88"/>
      <c r="DP61" s="88"/>
      <c r="DQ61" s="88"/>
      <c r="DR61" s="88">
        <f t="shared" ref="DR61" si="436">(DJ61+DK61+DL61)-(CQ61+CR61+CS61)</f>
        <v>0</v>
      </c>
      <c r="DS61" s="88">
        <f t="shared" si="433"/>
        <v>0</v>
      </c>
      <c r="DT61" s="46" t="s">
        <v>225</v>
      </c>
      <c r="DU61" s="46" t="s">
        <v>225</v>
      </c>
      <c r="DV61" s="99">
        <v>0</v>
      </c>
      <c r="DW61" s="99">
        <v>0</v>
      </c>
      <c r="DX61" s="99">
        <f>DV61+DW61</f>
        <v>0</v>
      </c>
    </row>
    <row r="62" spans="1:128" x14ac:dyDescent="0.25">
      <c r="A62" s="30"/>
      <c r="B62" s="31"/>
      <c r="C62" s="32"/>
      <c r="D62" s="33" t="s">
        <v>162</v>
      </c>
      <c r="E62" s="35"/>
      <c r="F62" s="35"/>
      <c r="G62" s="35"/>
      <c r="H62" s="34">
        <f t="shared" ref="H62:AB62" si="437">SUBTOTAL(9,H60:H61)</f>
        <v>572880</v>
      </c>
      <c r="I62" s="34">
        <f t="shared" si="437"/>
        <v>492880</v>
      </c>
      <c r="J62" s="34">
        <f t="shared" si="437"/>
        <v>18</v>
      </c>
      <c r="K62" s="34">
        <f t="shared" si="437"/>
        <v>452880</v>
      </c>
      <c r="L62" s="34">
        <f t="shared" si="437"/>
        <v>0</v>
      </c>
      <c r="M62" s="34">
        <f t="shared" si="437"/>
        <v>40000</v>
      </c>
      <c r="N62" s="34">
        <f t="shared" si="437"/>
        <v>0</v>
      </c>
      <c r="O62" s="34">
        <f t="shared" si="437"/>
        <v>0</v>
      </c>
      <c r="P62" s="34">
        <f t="shared" si="437"/>
        <v>80000</v>
      </c>
      <c r="Q62" s="34">
        <f t="shared" si="437"/>
        <v>0</v>
      </c>
      <c r="R62" s="34">
        <f t="shared" si="437"/>
        <v>80000</v>
      </c>
      <c r="S62" s="34">
        <f t="shared" si="437"/>
        <v>0</v>
      </c>
      <c r="T62" s="34">
        <f t="shared" si="437"/>
        <v>-40000</v>
      </c>
      <c r="U62" s="34">
        <f t="shared" si="437"/>
        <v>-80000</v>
      </c>
      <c r="V62" s="34">
        <f t="shared" si="437"/>
        <v>-26000</v>
      </c>
      <c r="W62" s="34">
        <f t="shared" si="437"/>
        <v>-52000</v>
      </c>
      <c r="X62" s="34">
        <f t="shared" si="437"/>
        <v>56067</v>
      </c>
      <c r="Y62" s="34">
        <f t="shared" si="437"/>
        <v>27130</v>
      </c>
      <c r="Z62" s="48">
        <f t="shared" si="437"/>
        <v>-7.0000000000000007E-2</v>
      </c>
      <c r="AA62" s="48">
        <f t="shared" si="437"/>
        <v>-0.28999999999999998</v>
      </c>
      <c r="AB62" s="48">
        <f t="shared" si="437"/>
        <v>-0.36</v>
      </c>
      <c r="AC62" s="48">
        <v>-0.05</v>
      </c>
      <c r="AD62" s="48">
        <v>-0.19</v>
      </c>
      <c r="AE62" s="48">
        <f t="shared" ref="AE62:AX62" si="438">SUBTOTAL(9,AE60:AE61)</f>
        <v>-0.24</v>
      </c>
      <c r="AF62" s="34">
        <f t="shared" si="438"/>
        <v>572880</v>
      </c>
      <c r="AG62" s="34">
        <f t="shared" si="438"/>
        <v>492880</v>
      </c>
      <c r="AH62" s="34">
        <f t="shared" si="438"/>
        <v>18</v>
      </c>
      <c r="AI62" s="34">
        <f t="shared" si="438"/>
        <v>452880</v>
      </c>
      <c r="AJ62" s="34">
        <f t="shared" si="438"/>
        <v>0</v>
      </c>
      <c r="AK62" s="34">
        <f t="shared" si="438"/>
        <v>40000</v>
      </c>
      <c r="AL62" s="34">
        <f t="shared" si="438"/>
        <v>0</v>
      </c>
      <c r="AM62" s="34">
        <f t="shared" si="438"/>
        <v>0</v>
      </c>
      <c r="AN62" s="34">
        <f t="shared" si="438"/>
        <v>80000</v>
      </c>
      <c r="AO62" s="34">
        <f t="shared" si="438"/>
        <v>0</v>
      </c>
      <c r="AP62" s="34">
        <f t="shared" si="438"/>
        <v>80000</v>
      </c>
      <c r="AQ62" s="34">
        <f t="shared" si="438"/>
        <v>0</v>
      </c>
      <c r="AR62" s="34">
        <f t="shared" si="438"/>
        <v>-14000</v>
      </c>
      <c r="AS62" s="34">
        <f t="shared" si="438"/>
        <v>-28000</v>
      </c>
      <c r="AT62" s="34">
        <f t="shared" si="438"/>
        <v>56067</v>
      </c>
      <c r="AU62" s="34">
        <f t="shared" si="438"/>
        <v>27130</v>
      </c>
      <c r="AV62" s="48">
        <f t="shared" si="438"/>
        <v>-0.02</v>
      </c>
      <c r="AW62" s="48">
        <f t="shared" si="438"/>
        <v>-0.1</v>
      </c>
      <c r="AX62" s="48">
        <f t="shared" si="438"/>
        <v>-0.12000000000000001</v>
      </c>
      <c r="AY62"/>
      <c r="AZ62"/>
      <c r="BA62" s="34">
        <f t="shared" ref="BA62:BS62" si="439">SUBTOTAL(9,BA60:BA61)</f>
        <v>572880</v>
      </c>
      <c r="BB62" s="34">
        <f t="shared" si="439"/>
        <v>492880</v>
      </c>
      <c r="BC62" s="34">
        <f t="shared" si="439"/>
        <v>18</v>
      </c>
      <c r="BD62" s="34">
        <f t="shared" si="439"/>
        <v>452880</v>
      </c>
      <c r="BE62" s="34">
        <f t="shared" si="439"/>
        <v>0</v>
      </c>
      <c r="BF62" s="34">
        <f t="shared" si="439"/>
        <v>40000</v>
      </c>
      <c r="BG62" s="34">
        <f t="shared" si="439"/>
        <v>0</v>
      </c>
      <c r="BH62" s="34">
        <f t="shared" si="439"/>
        <v>0</v>
      </c>
      <c r="BI62" s="34">
        <f t="shared" si="439"/>
        <v>80000</v>
      </c>
      <c r="BJ62" s="34">
        <f t="shared" si="439"/>
        <v>0</v>
      </c>
      <c r="BK62" s="34">
        <f t="shared" si="439"/>
        <v>80000</v>
      </c>
      <c r="BL62" s="34">
        <f t="shared" si="439"/>
        <v>0</v>
      </c>
      <c r="BM62" s="34">
        <f t="shared" si="439"/>
        <v>0</v>
      </c>
      <c r="BN62" s="34">
        <f t="shared" si="439"/>
        <v>0</v>
      </c>
      <c r="BO62" s="34">
        <f t="shared" si="439"/>
        <v>56067</v>
      </c>
      <c r="BP62" s="34">
        <f t="shared" si="439"/>
        <v>27130</v>
      </c>
      <c r="BQ62" s="48">
        <f t="shared" si="439"/>
        <v>0</v>
      </c>
      <c r="BR62" s="48">
        <f t="shared" si="439"/>
        <v>0</v>
      </c>
      <c r="BS62" s="48">
        <f t="shared" si="439"/>
        <v>0</v>
      </c>
      <c r="BT62" s="34">
        <f t="shared" ref="BT62:CL62" si="440">SUBTOTAL(9,BT60:BT61)</f>
        <v>572880</v>
      </c>
      <c r="BU62" s="34">
        <f t="shared" si="440"/>
        <v>492880</v>
      </c>
      <c r="BV62" s="34">
        <f t="shared" si="440"/>
        <v>18</v>
      </c>
      <c r="BW62" s="34">
        <f t="shared" si="440"/>
        <v>452880</v>
      </c>
      <c r="BX62" s="34">
        <f t="shared" si="440"/>
        <v>0</v>
      </c>
      <c r="BY62" s="34">
        <f t="shared" si="440"/>
        <v>40000</v>
      </c>
      <c r="BZ62" s="34">
        <f t="shared" si="440"/>
        <v>0</v>
      </c>
      <c r="CA62" s="34">
        <f t="shared" si="440"/>
        <v>0</v>
      </c>
      <c r="CB62" s="34">
        <f t="shared" si="440"/>
        <v>80000</v>
      </c>
      <c r="CC62" s="34">
        <f t="shared" si="440"/>
        <v>0</v>
      </c>
      <c r="CD62" s="34">
        <f t="shared" si="440"/>
        <v>80000</v>
      </c>
      <c r="CE62" s="34">
        <f t="shared" si="440"/>
        <v>0</v>
      </c>
      <c r="CF62" s="34">
        <f t="shared" si="440"/>
        <v>0</v>
      </c>
      <c r="CG62" s="34">
        <f t="shared" si="440"/>
        <v>0</v>
      </c>
      <c r="CH62" s="34">
        <f t="shared" si="440"/>
        <v>56067</v>
      </c>
      <c r="CI62" s="34">
        <f t="shared" si="440"/>
        <v>27130</v>
      </c>
      <c r="CJ62" s="63">
        <f t="shared" si="440"/>
        <v>0</v>
      </c>
      <c r="CK62" s="63">
        <f t="shared" si="440"/>
        <v>0</v>
      </c>
      <c r="CL62" s="63">
        <f t="shared" si="440"/>
        <v>0</v>
      </c>
      <c r="CM62" s="34">
        <f t="shared" ref="CM62:DE62" si="441">SUBTOTAL(9,CM60:CM61)</f>
        <v>572880</v>
      </c>
      <c r="CN62" s="34">
        <f t="shared" si="441"/>
        <v>492880</v>
      </c>
      <c r="CO62" s="34">
        <f t="shared" si="441"/>
        <v>18</v>
      </c>
      <c r="CP62" s="34">
        <f t="shared" si="441"/>
        <v>452880</v>
      </c>
      <c r="CQ62" s="34">
        <f t="shared" si="441"/>
        <v>0</v>
      </c>
      <c r="CR62" s="34">
        <f t="shared" si="441"/>
        <v>40000</v>
      </c>
      <c r="CS62" s="34">
        <f t="shared" si="441"/>
        <v>0</v>
      </c>
      <c r="CT62" s="34">
        <f t="shared" si="441"/>
        <v>0</v>
      </c>
      <c r="CU62" s="34">
        <f t="shared" si="441"/>
        <v>80000</v>
      </c>
      <c r="CV62" s="34">
        <f t="shared" si="441"/>
        <v>0</v>
      </c>
      <c r="CW62" s="34">
        <f t="shared" si="441"/>
        <v>80000</v>
      </c>
      <c r="CX62" s="34">
        <f t="shared" si="441"/>
        <v>0</v>
      </c>
      <c r="CY62" s="34">
        <f t="shared" si="441"/>
        <v>0</v>
      </c>
      <c r="CZ62" s="34">
        <f t="shared" si="441"/>
        <v>0</v>
      </c>
      <c r="DA62" s="34">
        <f t="shared" si="441"/>
        <v>56067</v>
      </c>
      <c r="DB62" s="34">
        <f t="shared" si="441"/>
        <v>27130</v>
      </c>
      <c r="DC62" s="63">
        <f t="shared" si="441"/>
        <v>0</v>
      </c>
      <c r="DD62" s="63">
        <f t="shared" si="441"/>
        <v>0</v>
      </c>
      <c r="DE62" s="63">
        <f t="shared" si="441"/>
        <v>0</v>
      </c>
      <c r="DF62" s="34">
        <f t="shared" ref="DF62:DX62" si="442">SUBTOTAL(9,DF60:DF61)</f>
        <v>572880</v>
      </c>
      <c r="DG62" s="34">
        <f t="shared" si="442"/>
        <v>492880</v>
      </c>
      <c r="DH62" s="34">
        <f t="shared" si="442"/>
        <v>18</v>
      </c>
      <c r="DI62" s="34">
        <f t="shared" si="442"/>
        <v>452880</v>
      </c>
      <c r="DJ62" s="34">
        <f t="shared" si="442"/>
        <v>0</v>
      </c>
      <c r="DK62" s="34">
        <f t="shared" si="442"/>
        <v>40000</v>
      </c>
      <c r="DL62" s="34">
        <f t="shared" si="442"/>
        <v>0</v>
      </c>
      <c r="DM62" s="34">
        <f t="shared" si="442"/>
        <v>0</v>
      </c>
      <c r="DN62" s="34">
        <f t="shared" si="442"/>
        <v>80000</v>
      </c>
      <c r="DO62" s="34">
        <f t="shared" si="442"/>
        <v>0</v>
      </c>
      <c r="DP62" s="34">
        <f t="shared" si="442"/>
        <v>80000</v>
      </c>
      <c r="DQ62" s="34">
        <f t="shared" si="442"/>
        <v>0</v>
      </c>
      <c r="DR62" s="34">
        <f t="shared" si="442"/>
        <v>-307880</v>
      </c>
      <c r="DS62" s="34">
        <f t="shared" si="442"/>
        <v>0</v>
      </c>
      <c r="DT62" s="34">
        <f t="shared" si="442"/>
        <v>56067</v>
      </c>
      <c r="DU62" s="34">
        <f t="shared" si="442"/>
        <v>27130</v>
      </c>
      <c r="DV62" s="63">
        <f t="shared" si="442"/>
        <v>0</v>
      </c>
      <c r="DW62" s="63">
        <f t="shared" si="442"/>
        <v>0</v>
      </c>
      <c r="DX62" s="63">
        <f t="shared" si="442"/>
        <v>0</v>
      </c>
    </row>
    <row r="63" spans="1:128" x14ac:dyDescent="0.25">
      <c r="A63" s="26">
        <v>1421</v>
      </c>
      <c r="B63" s="6">
        <v>600020398</v>
      </c>
      <c r="C63" s="27">
        <v>46747991</v>
      </c>
      <c r="D63" s="28" t="s">
        <v>254</v>
      </c>
      <c r="E63" s="6">
        <v>3122</v>
      </c>
      <c r="F63" s="6" t="s">
        <v>18</v>
      </c>
      <c r="G63" s="6" t="s">
        <v>19</v>
      </c>
      <c r="H63" s="41">
        <f>I63+P63</f>
        <v>948380</v>
      </c>
      <c r="I63" s="41">
        <f>K63+L63+M63+N63+O63</f>
        <v>358380</v>
      </c>
      <c r="J63" s="5">
        <v>5.5</v>
      </c>
      <c r="K63" s="9">
        <v>138380</v>
      </c>
      <c r="L63" s="9"/>
      <c r="M63" s="9">
        <v>220000</v>
      </c>
      <c r="N63" s="9"/>
      <c r="O63" s="9"/>
      <c r="P63" s="41">
        <f>Q63+R63+S63</f>
        <v>590000</v>
      </c>
      <c r="Q63" s="9"/>
      <c r="R63" s="9">
        <v>590000</v>
      </c>
      <c r="S63" s="9"/>
      <c r="T63" s="71">
        <f>(L63+M63+N63)*-1</f>
        <v>-220000</v>
      </c>
      <c r="U63" s="71">
        <f>(Q63+R63)*-1</f>
        <v>-590000</v>
      </c>
      <c r="V63" s="9">
        <f t="shared" ref="V63:W65" si="443">ROUND(T63*0.65,0)</f>
        <v>-143000</v>
      </c>
      <c r="W63" s="9">
        <f t="shared" si="443"/>
        <v>-383500</v>
      </c>
      <c r="X63" s="9">
        <v>56067</v>
      </c>
      <c r="Y63" s="9">
        <v>27130</v>
      </c>
      <c r="Z63" s="76">
        <f>IF(T63=0,0,ROUND((T63+L63)/X63/10,2))</f>
        <v>-0.39</v>
      </c>
      <c r="AA63" s="76">
        <f>IF(U63=0,0,ROUND((U63+Q63)/Y63/10,2))</f>
        <v>-2.17</v>
      </c>
      <c r="AB63" s="76">
        <f>Z63+AA63</f>
        <v>-2.56</v>
      </c>
      <c r="AC63" s="47">
        <v>-0.25</v>
      </c>
      <c r="AD63" s="47">
        <v>-1.41</v>
      </c>
      <c r="AE63" s="47">
        <f>AC63+AD63</f>
        <v>-1.66</v>
      </c>
      <c r="AF63" s="41">
        <f>AG63+AN63</f>
        <v>948380</v>
      </c>
      <c r="AG63" s="41">
        <f>AI63+AJ63+AK63+AL63+AM63</f>
        <v>358380</v>
      </c>
      <c r="AH63" s="5">
        <v>5.5</v>
      </c>
      <c r="AI63" s="9">
        <v>138380</v>
      </c>
      <c r="AJ63" s="9"/>
      <c r="AK63" s="9">
        <v>220000</v>
      </c>
      <c r="AL63" s="9"/>
      <c r="AM63" s="9"/>
      <c r="AN63" s="41">
        <f>AO63+AP63+AQ63</f>
        <v>590000</v>
      </c>
      <c r="AO63" s="9"/>
      <c r="AP63" s="9">
        <v>590000</v>
      </c>
      <c r="AQ63" s="9"/>
      <c r="AR63" s="88">
        <f>((AL63+AK63+AJ63)-((V63)*-1))*-1</f>
        <v>-77000</v>
      </c>
      <c r="AS63" s="88">
        <f>((AO63+AP63)-((W63)*-1))*-1</f>
        <v>-206500</v>
      </c>
      <c r="AT63" s="9">
        <v>56067</v>
      </c>
      <c r="AU63" s="9">
        <v>27130</v>
      </c>
      <c r="AV63" s="93">
        <f t="shared" ref="AV63:AV65" si="444">ROUND((AY63/AT63/10)+(AC63),2)*-1</f>
        <v>-0.14000000000000001</v>
      </c>
      <c r="AW63" s="93">
        <f t="shared" ref="AW63:AW65" si="445">ROUND((AZ63/AU63/10)+AD63,2)*-1</f>
        <v>-0.76</v>
      </c>
      <c r="AX63" s="93">
        <f>AV63+AW63</f>
        <v>-0.9</v>
      </c>
      <c r="AY63" s="95">
        <f t="shared" ref="AY63:AY65" si="446">AK63+AL63</f>
        <v>220000</v>
      </c>
      <c r="AZ63" s="95">
        <f t="shared" ref="AZ63:AZ65" si="447">AP63</f>
        <v>590000</v>
      </c>
      <c r="BA63" s="96">
        <f>BB63+BI63</f>
        <v>1031850</v>
      </c>
      <c r="BB63" s="96">
        <f>BD63+BE63+BF63+BG63+BH63</f>
        <v>358380</v>
      </c>
      <c r="BC63" s="97">
        <v>5.5</v>
      </c>
      <c r="BD63" s="88">
        <v>138380</v>
      </c>
      <c r="BE63" s="88"/>
      <c r="BF63" s="88">
        <v>220000</v>
      </c>
      <c r="BG63" s="88"/>
      <c r="BH63" s="88"/>
      <c r="BI63" s="96">
        <f>BJ63+BK63+BL63</f>
        <v>673470</v>
      </c>
      <c r="BJ63" s="88"/>
      <c r="BK63" s="85">
        <f>590000+83470</f>
        <v>673470</v>
      </c>
      <c r="BL63" s="88"/>
      <c r="BM63" s="88">
        <f t="shared" ref="BM63:BM65" si="448">(BE63+BF63+BG63)-(AJ63+AK63+AL63)</f>
        <v>0</v>
      </c>
      <c r="BN63" s="85">
        <f t="shared" ref="BN63:BN65" si="449">(BJ63+BK63)-(AO63+AP63)</f>
        <v>83470</v>
      </c>
      <c r="BO63" s="9">
        <v>56067</v>
      </c>
      <c r="BP63" s="9">
        <v>27130</v>
      </c>
      <c r="BQ63" s="93">
        <f t="shared" ref="BQ63:BQ65" si="450">ROUND(((BF63+BG63)-(AK63+AL63))/BO63/10,2)*-1</f>
        <v>0</v>
      </c>
      <c r="BR63" s="93">
        <f t="shared" ref="BR63:BR65" si="451">ROUND(((BK63-AP63)/BP63/10),2)*-1</f>
        <v>-0.31</v>
      </c>
      <c r="BS63" s="93">
        <f>BQ63+BR63</f>
        <v>-0.31</v>
      </c>
      <c r="BT63" s="96">
        <f>BU63+CB63</f>
        <v>780000</v>
      </c>
      <c r="BU63" s="96">
        <f>BW63+BX63+BY63+BZ63+CA63</f>
        <v>381787</v>
      </c>
      <c r="BV63" s="97">
        <v>5.5</v>
      </c>
      <c r="BW63" s="88">
        <v>138380</v>
      </c>
      <c r="BX63" s="85"/>
      <c r="BY63" s="85">
        <v>20000</v>
      </c>
      <c r="BZ63" s="85"/>
      <c r="CA63" s="85">
        <v>223407</v>
      </c>
      <c r="CB63" s="83">
        <v>398213</v>
      </c>
      <c r="CC63" s="85"/>
      <c r="CD63" s="85">
        <v>398213</v>
      </c>
      <c r="CE63" s="85"/>
      <c r="CF63" s="88">
        <f t="shared" ref="CF63:CF65" si="452">(BX63+BY63+BZ63)-(BE63+BF63+BG63)</f>
        <v>-200000</v>
      </c>
      <c r="CG63" s="88">
        <f t="shared" ref="CG63:CG65" si="453">(CC63+CD63)-(BJ63+BK63)</f>
        <v>-275257</v>
      </c>
      <c r="CH63" s="9">
        <v>56067</v>
      </c>
      <c r="CI63" s="9">
        <v>27130</v>
      </c>
      <c r="CJ63" s="99">
        <f t="shared" ref="CJ63:CJ65" si="454">ROUND(((BY63+BZ63)-(BF63+BG63))/CH63/10,2)*-1</f>
        <v>0.36</v>
      </c>
      <c r="CK63" s="99">
        <f t="shared" ref="CK63:CK65" si="455">ROUND(((CD63-BK63)/CI63/10),2)*-1</f>
        <v>1.01</v>
      </c>
      <c r="CL63" s="99">
        <f>CJ63+CK63</f>
        <v>1.37</v>
      </c>
      <c r="CM63" s="96">
        <f>CN63+CU63</f>
        <v>780000</v>
      </c>
      <c r="CN63" s="96">
        <f>CP63+CQ63+CR63+CS63+CT63</f>
        <v>381787</v>
      </c>
      <c r="CO63" s="97">
        <v>5.5</v>
      </c>
      <c r="CP63" s="88">
        <v>138380</v>
      </c>
      <c r="CQ63" s="88"/>
      <c r="CR63" s="88">
        <v>20000</v>
      </c>
      <c r="CS63" s="88"/>
      <c r="CT63" s="88">
        <v>223407</v>
      </c>
      <c r="CU63" s="96">
        <v>398213</v>
      </c>
      <c r="CV63" s="88"/>
      <c r="CW63" s="88">
        <v>398213</v>
      </c>
      <c r="CX63" s="88"/>
      <c r="CY63" s="88">
        <f t="shared" ref="CY63:CY65" si="456">(CQ63+CR63+CS63)-(BX63+BY63+BZ63)</f>
        <v>0</v>
      </c>
      <c r="CZ63" s="88">
        <f t="shared" ref="CZ63:CZ65" si="457">(CV63+CW63)-(CC63+CD63)</f>
        <v>0</v>
      </c>
      <c r="DA63" s="9">
        <v>56067</v>
      </c>
      <c r="DB63" s="9">
        <v>27130</v>
      </c>
      <c r="DC63" s="99">
        <f t="shared" ref="DC63" si="458">ROUND(((CR63+CS63)-(BY63+BZ63))/DA63/10,2)*-1</f>
        <v>0</v>
      </c>
      <c r="DD63" s="99">
        <f t="shared" ref="DD63" si="459">ROUND(((CW63-CD63)/DB63/10),2)*-1</f>
        <v>0</v>
      </c>
      <c r="DE63" s="99">
        <f>DC63+DD63</f>
        <v>0</v>
      </c>
      <c r="DF63" s="96">
        <f>DG63+DN63</f>
        <v>780000</v>
      </c>
      <c r="DG63" s="96">
        <f>DI63+DJ63+DK63+DL63+DM63</f>
        <v>381787</v>
      </c>
      <c r="DH63" s="97">
        <v>5.5</v>
      </c>
      <c r="DI63" s="88">
        <v>138380</v>
      </c>
      <c r="DJ63" s="88"/>
      <c r="DK63" s="88">
        <v>20000</v>
      </c>
      <c r="DL63" s="88"/>
      <c r="DM63" s="88">
        <v>223407</v>
      </c>
      <c r="DN63" s="96">
        <v>398213</v>
      </c>
      <c r="DO63" s="88"/>
      <c r="DP63" s="88">
        <v>398213</v>
      </c>
      <c r="DQ63" s="88"/>
      <c r="DR63" s="88">
        <f t="shared" ref="DR63:DR65" si="460">(DJ63+DK63+DL63)-(CQ63+CR63+CS63)</f>
        <v>0</v>
      </c>
      <c r="DS63" s="88">
        <f t="shared" ref="DS63:DS65" si="461">(DO63+DP63)-(CV63+CW63)</f>
        <v>0</v>
      </c>
      <c r="DT63" s="9">
        <v>56067</v>
      </c>
      <c r="DU63" s="9">
        <v>27130</v>
      </c>
      <c r="DV63" s="99">
        <f t="shared" ref="DV63" si="462">ROUND(((DK63+DL63)-(CR63+CS63))/DT63/10,2)*-1</f>
        <v>0</v>
      </c>
      <c r="DW63" s="99">
        <f t="shared" ref="DW63" si="463">ROUND(((DP63-CW63)/DU63/10),2)*-1</f>
        <v>0</v>
      </c>
      <c r="DX63" s="99">
        <f>DV63+DW63</f>
        <v>0</v>
      </c>
    </row>
    <row r="64" spans="1:128" x14ac:dyDescent="0.25">
      <c r="A64" s="5">
        <v>1421</v>
      </c>
      <c r="B64" s="2">
        <v>600020398</v>
      </c>
      <c r="C64" s="7">
        <v>46747991</v>
      </c>
      <c r="D64" s="28" t="s">
        <v>254</v>
      </c>
      <c r="E64" s="20">
        <v>3122</v>
      </c>
      <c r="F64" s="20" t="s">
        <v>110</v>
      </c>
      <c r="G64" s="20" t="s">
        <v>96</v>
      </c>
      <c r="H64" s="41">
        <f>I64+P64</f>
        <v>0</v>
      </c>
      <c r="I64" s="41">
        <f>K64+L64+M64+N64+O64</f>
        <v>0</v>
      </c>
      <c r="J64" s="5"/>
      <c r="K64" s="9"/>
      <c r="L64" s="9"/>
      <c r="M64" s="9"/>
      <c r="N64" s="9"/>
      <c r="O64" s="9"/>
      <c r="P64" s="41">
        <f>Q64+R64+S64</f>
        <v>0</v>
      </c>
      <c r="Q64" s="9"/>
      <c r="R64" s="9"/>
      <c r="S64" s="9"/>
      <c r="T64" s="71">
        <f>(L64+M64+N64)*-1</f>
        <v>0</v>
      </c>
      <c r="U64" s="71">
        <f>(Q64+R64)*-1</f>
        <v>0</v>
      </c>
      <c r="V64" s="9">
        <f t="shared" si="443"/>
        <v>0</v>
      </c>
      <c r="W64" s="9">
        <f t="shared" si="443"/>
        <v>0</v>
      </c>
      <c r="X64" s="46" t="s">
        <v>225</v>
      </c>
      <c r="Y64" s="46" t="s">
        <v>225</v>
      </c>
      <c r="Z64" s="76">
        <f>IF(T64=0,0,ROUND((T64+L64)/X64/10,2))</f>
        <v>0</v>
      </c>
      <c r="AA64" s="76">
        <f>IF(U64=0,0,ROUND((U64+Q64)/Y64/10,2))</f>
        <v>0</v>
      </c>
      <c r="AB64" s="76">
        <f>Z64+AA64</f>
        <v>0</v>
      </c>
      <c r="AC64" s="47">
        <v>0</v>
      </c>
      <c r="AD64" s="47">
        <v>0</v>
      </c>
      <c r="AE64" s="47">
        <f>AC64+AD64</f>
        <v>0</v>
      </c>
      <c r="AF64" s="41">
        <f>AG64+AN64</f>
        <v>0</v>
      </c>
      <c r="AG64" s="41">
        <f>AI64+AJ64+AK64+AL64+AM64</f>
        <v>0</v>
      </c>
      <c r="AH64" s="5"/>
      <c r="AI64" s="9"/>
      <c r="AJ64" s="9"/>
      <c r="AK64" s="9"/>
      <c r="AL64" s="9"/>
      <c r="AM64" s="9"/>
      <c r="AN64" s="41">
        <f>AO64+AP64+AQ64</f>
        <v>0</v>
      </c>
      <c r="AO64" s="9"/>
      <c r="AP64" s="9"/>
      <c r="AQ64" s="9"/>
      <c r="AR64" s="88">
        <f>((AL64+AK64+AJ64)-((V64)*-1))*-1</f>
        <v>0</v>
      </c>
      <c r="AS64" s="88">
        <f>((AO64+AP64)-((W64)*-1))*-1</f>
        <v>0</v>
      </c>
      <c r="AT64" s="46" t="s">
        <v>225</v>
      </c>
      <c r="AU64" s="46" t="s">
        <v>225</v>
      </c>
      <c r="AV64" s="93">
        <v>0</v>
      </c>
      <c r="AW64" s="93">
        <v>0</v>
      </c>
      <c r="AX64" s="93">
        <f>AV64+AW64</f>
        <v>0</v>
      </c>
      <c r="AY64" s="95">
        <f t="shared" si="446"/>
        <v>0</v>
      </c>
      <c r="AZ64" s="95">
        <f t="shared" si="447"/>
        <v>0</v>
      </c>
      <c r="BA64" s="96">
        <f>BB64+BI64</f>
        <v>0</v>
      </c>
      <c r="BB64" s="96">
        <f>BD64+BE64+BF64+BG64+BH64</f>
        <v>0</v>
      </c>
      <c r="BC64" s="97"/>
      <c r="BD64" s="88"/>
      <c r="BE64" s="88"/>
      <c r="BF64" s="88"/>
      <c r="BG64" s="88"/>
      <c r="BH64" s="88"/>
      <c r="BI64" s="96">
        <f>BJ64+BK64+BL64</f>
        <v>0</v>
      </c>
      <c r="BJ64" s="88"/>
      <c r="BK64" s="88"/>
      <c r="BL64" s="88"/>
      <c r="BM64" s="88">
        <f t="shared" si="448"/>
        <v>0</v>
      </c>
      <c r="BN64" s="88">
        <f t="shared" si="449"/>
        <v>0</v>
      </c>
      <c r="BO64" s="46" t="s">
        <v>225</v>
      </c>
      <c r="BP64" s="46" t="s">
        <v>225</v>
      </c>
      <c r="BQ64" s="93">
        <v>0</v>
      </c>
      <c r="BR64" s="93">
        <v>0</v>
      </c>
      <c r="BS64" s="93">
        <f>BQ64+BR64</f>
        <v>0</v>
      </c>
      <c r="BT64" s="96">
        <f>BU64+CB64</f>
        <v>0</v>
      </c>
      <c r="BU64" s="96">
        <f>BW64+BX64+BY64+BZ64+CA64</f>
        <v>0</v>
      </c>
      <c r="BV64" s="84"/>
      <c r="BW64" s="85"/>
      <c r="BX64" s="85"/>
      <c r="BY64" s="85"/>
      <c r="BZ64" s="85"/>
      <c r="CA64" s="85"/>
      <c r="CB64" s="83">
        <v>0</v>
      </c>
      <c r="CC64" s="85"/>
      <c r="CD64" s="85"/>
      <c r="CE64" s="85"/>
      <c r="CF64" s="88">
        <f t="shared" si="452"/>
        <v>0</v>
      </c>
      <c r="CG64" s="88">
        <f t="shared" si="453"/>
        <v>0</v>
      </c>
      <c r="CH64" s="46" t="s">
        <v>225</v>
      </c>
      <c r="CI64" s="46" t="s">
        <v>225</v>
      </c>
      <c r="CJ64" s="99">
        <v>0</v>
      </c>
      <c r="CK64" s="99">
        <v>0</v>
      </c>
      <c r="CL64" s="99">
        <f>CJ64+CK64</f>
        <v>0</v>
      </c>
      <c r="CM64" s="96">
        <f>CN64+CU64</f>
        <v>0</v>
      </c>
      <c r="CN64" s="96">
        <f>CP64+CQ64+CR64+CS64+CT64</f>
        <v>0</v>
      </c>
      <c r="CO64" s="97"/>
      <c r="CP64" s="88"/>
      <c r="CQ64" s="88"/>
      <c r="CR64" s="88"/>
      <c r="CS64" s="88"/>
      <c r="CT64" s="88"/>
      <c r="CU64" s="96">
        <v>0</v>
      </c>
      <c r="CV64" s="88"/>
      <c r="CW64" s="88"/>
      <c r="CX64" s="88"/>
      <c r="CY64" s="88">
        <f t="shared" si="456"/>
        <v>0</v>
      </c>
      <c r="CZ64" s="88">
        <f t="shared" si="457"/>
        <v>0</v>
      </c>
      <c r="DA64" s="46" t="s">
        <v>225</v>
      </c>
      <c r="DB64" s="46" t="s">
        <v>225</v>
      </c>
      <c r="DC64" s="99">
        <v>0</v>
      </c>
      <c r="DD64" s="99">
        <v>0</v>
      </c>
      <c r="DE64" s="99">
        <f>DC64+DD64</f>
        <v>0</v>
      </c>
      <c r="DF64" s="96">
        <f>DG64+DN64</f>
        <v>0</v>
      </c>
      <c r="DG64" s="96">
        <f>DI64+DJ64+DK64+DL64+DM64</f>
        <v>0</v>
      </c>
      <c r="DH64" s="97"/>
      <c r="DI64" s="88"/>
      <c r="DJ64" s="88"/>
      <c r="DK64" s="88"/>
      <c r="DL64" s="88"/>
      <c r="DM64" s="88"/>
      <c r="DN64" s="96">
        <v>0</v>
      </c>
      <c r="DO64" s="88"/>
      <c r="DP64" s="88"/>
      <c r="DQ64" s="88"/>
      <c r="DR64" s="88">
        <f t="shared" si="460"/>
        <v>0</v>
      </c>
      <c r="DS64" s="88">
        <f t="shared" si="461"/>
        <v>0</v>
      </c>
      <c r="DT64" s="46" t="s">
        <v>225</v>
      </c>
      <c r="DU64" s="46" t="s">
        <v>225</v>
      </c>
      <c r="DV64" s="99">
        <v>0</v>
      </c>
      <c r="DW64" s="99">
        <v>0</v>
      </c>
      <c r="DX64" s="99">
        <f>DV64+DW64</f>
        <v>0</v>
      </c>
    </row>
    <row r="65" spans="1:128" x14ac:dyDescent="0.25">
      <c r="A65" s="5">
        <v>1421</v>
      </c>
      <c r="B65" s="2">
        <v>600020398</v>
      </c>
      <c r="C65" s="7">
        <v>46747991</v>
      </c>
      <c r="D65" s="28" t="s">
        <v>254</v>
      </c>
      <c r="E65" s="2">
        <v>3150</v>
      </c>
      <c r="F65" s="2" t="s">
        <v>31</v>
      </c>
      <c r="G65" s="2" t="s">
        <v>19</v>
      </c>
      <c r="H65" s="41">
        <f>I65+P65</f>
        <v>0</v>
      </c>
      <c r="I65" s="41">
        <f>K65+L65+M65+N65+O65</f>
        <v>0</v>
      </c>
      <c r="J65" s="5"/>
      <c r="K65" s="9"/>
      <c r="L65" s="9"/>
      <c r="M65" s="9"/>
      <c r="N65" s="9"/>
      <c r="O65" s="9"/>
      <c r="P65" s="41">
        <f>Q65+R65+S65</f>
        <v>0</v>
      </c>
      <c r="Q65" s="9"/>
      <c r="R65" s="9"/>
      <c r="S65" s="9"/>
      <c r="T65" s="71">
        <f>(L65+M65+N65)*-1</f>
        <v>0</v>
      </c>
      <c r="U65" s="71">
        <f>(Q65+R65)*-1</f>
        <v>0</v>
      </c>
      <c r="V65" s="9">
        <f t="shared" si="443"/>
        <v>0</v>
      </c>
      <c r="W65" s="9">
        <f t="shared" si="443"/>
        <v>0</v>
      </c>
      <c r="X65" s="9">
        <v>51885</v>
      </c>
      <c r="Y65" s="9">
        <v>27135</v>
      </c>
      <c r="Z65" s="76">
        <f>IF(T65=0,0,ROUND((T65+L65)/X65/10,2))</f>
        <v>0</v>
      </c>
      <c r="AA65" s="76">
        <f>IF(U65=0,0,ROUND((U65+Q65)/Y65/10,2))</f>
        <v>0</v>
      </c>
      <c r="AB65" s="76">
        <f>Z65+AA65</f>
        <v>0</v>
      </c>
      <c r="AC65" s="47">
        <v>0</v>
      </c>
      <c r="AD65" s="47">
        <v>0</v>
      </c>
      <c r="AE65" s="47">
        <f>AC65+AD65</f>
        <v>0</v>
      </c>
      <c r="AF65" s="41">
        <f>AG65+AN65</f>
        <v>0</v>
      </c>
      <c r="AG65" s="41">
        <f>AI65+AJ65+AK65+AL65+AM65</f>
        <v>0</v>
      </c>
      <c r="AH65" s="5"/>
      <c r="AI65" s="9"/>
      <c r="AJ65" s="9"/>
      <c r="AK65" s="9"/>
      <c r="AL65" s="9"/>
      <c r="AM65" s="9"/>
      <c r="AN65" s="41">
        <f>AO65+AP65+AQ65</f>
        <v>0</v>
      </c>
      <c r="AO65" s="9"/>
      <c r="AP65" s="9"/>
      <c r="AQ65" s="9"/>
      <c r="AR65" s="88">
        <f>((AL65+AK65+AJ65)-((V65)*-1))*-1</f>
        <v>0</v>
      </c>
      <c r="AS65" s="88">
        <f>((AO65+AP65)-((W65)*-1))*-1</f>
        <v>0</v>
      </c>
      <c r="AT65" s="9">
        <v>51885</v>
      </c>
      <c r="AU65" s="9">
        <v>27135</v>
      </c>
      <c r="AV65" s="93">
        <f t="shared" si="444"/>
        <v>0</v>
      </c>
      <c r="AW65" s="93">
        <f t="shared" si="445"/>
        <v>0</v>
      </c>
      <c r="AX65" s="93">
        <f>AV65+AW65</f>
        <v>0</v>
      </c>
      <c r="AY65" s="95">
        <f t="shared" si="446"/>
        <v>0</v>
      </c>
      <c r="AZ65" s="95">
        <f t="shared" si="447"/>
        <v>0</v>
      </c>
      <c r="BA65" s="96">
        <f>BB65+BI65</f>
        <v>0</v>
      </c>
      <c r="BB65" s="96">
        <f>BD65+BE65+BF65+BG65+BH65</f>
        <v>0</v>
      </c>
      <c r="BC65" s="97"/>
      <c r="BD65" s="88"/>
      <c r="BE65" s="88"/>
      <c r="BF65" s="88"/>
      <c r="BG65" s="88"/>
      <c r="BH65" s="88"/>
      <c r="BI65" s="96">
        <f>BJ65+BK65+BL65</f>
        <v>0</v>
      </c>
      <c r="BJ65" s="88"/>
      <c r="BK65" s="88"/>
      <c r="BL65" s="88"/>
      <c r="BM65" s="88">
        <f t="shared" si="448"/>
        <v>0</v>
      </c>
      <c r="BN65" s="88">
        <f t="shared" si="449"/>
        <v>0</v>
      </c>
      <c r="BO65" s="9">
        <v>51885</v>
      </c>
      <c r="BP65" s="9">
        <v>27135</v>
      </c>
      <c r="BQ65" s="93">
        <f t="shared" si="450"/>
        <v>0</v>
      </c>
      <c r="BR65" s="93">
        <f t="shared" si="451"/>
        <v>0</v>
      </c>
      <c r="BS65" s="93">
        <f>BQ65+BR65</f>
        <v>0</v>
      </c>
      <c r="BT65" s="96">
        <f>BU65+CB65</f>
        <v>0</v>
      </c>
      <c r="BU65" s="96">
        <f>BW65+BX65+BY65+BZ65+CA65</f>
        <v>0</v>
      </c>
      <c r="BV65" s="84"/>
      <c r="BW65" s="85"/>
      <c r="BX65" s="85"/>
      <c r="BY65" s="85"/>
      <c r="BZ65" s="85"/>
      <c r="CA65" s="85"/>
      <c r="CB65" s="83">
        <v>0</v>
      </c>
      <c r="CC65" s="85"/>
      <c r="CD65" s="85"/>
      <c r="CE65" s="85"/>
      <c r="CF65" s="88">
        <f t="shared" si="452"/>
        <v>0</v>
      </c>
      <c r="CG65" s="88">
        <f t="shared" si="453"/>
        <v>0</v>
      </c>
      <c r="CH65" s="9">
        <v>51885</v>
      </c>
      <c r="CI65" s="9">
        <v>27135</v>
      </c>
      <c r="CJ65" s="99">
        <f t="shared" si="454"/>
        <v>0</v>
      </c>
      <c r="CK65" s="99">
        <f t="shared" si="455"/>
        <v>0</v>
      </c>
      <c r="CL65" s="99">
        <f>CJ65+CK65</f>
        <v>0</v>
      </c>
      <c r="CM65" s="96">
        <f>CN65+CU65</f>
        <v>0</v>
      </c>
      <c r="CN65" s="96">
        <f>CP65+CQ65+CR65+CS65+CT65</f>
        <v>0</v>
      </c>
      <c r="CO65" s="97"/>
      <c r="CP65" s="88"/>
      <c r="CQ65" s="88"/>
      <c r="CR65" s="88"/>
      <c r="CS65" s="88"/>
      <c r="CT65" s="88"/>
      <c r="CU65" s="96">
        <v>0</v>
      </c>
      <c r="CV65" s="88"/>
      <c r="CW65" s="88"/>
      <c r="CX65" s="88"/>
      <c r="CY65" s="88">
        <f t="shared" si="456"/>
        <v>0</v>
      </c>
      <c r="CZ65" s="88">
        <f t="shared" si="457"/>
        <v>0</v>
      </c>
      <c r="DA65" s="9">
        <v>51885</v>
      </c>
      <c r="DB65" s="9">
        <v>27135</v>
      </c>
      <c r="DC65" s="99">
        <f t="shared" ref="DC65" si="464">ROUND(((CR65+CS65)-(BY65+BZ65))/DA65/10,2)*-1</f>
        <v>0</v>
      </c>
      <c r="DD65" s="99">
        <f t="shared" ref="DD65" si="465">ROUND(((CW65-CD65)/DB65/10),2)*-1</f>
        <v>0</v>
      </c>
      <c r="DE65" s="99">
        <f>DC65+DD65</f>
        <v>0</v>
      </c>
      <c r="DF65" s="96">
        <f>DG65+DN65</f>
        <v>0</v>
      </c>
      <c r="DG65" s="96">
        <f>DI65+DJ65+DK65+DL65+DM65</f>
        <v>0</v>
      </c>
      <c r="DH65" s="97"/>
      <c r="DI65" s="88"/>
      <c r="DJ65" s="88"/>
      <c r="DK65" s="88"/>
      <c r="DL65" s="88"/>
      <c r="DM65" s="88"/>
      <c r="DN65" s="96">
        <v>0</v>
      </c>
      <c r="DO65" s="88"/>
      <c r="DP65" s="88"/>
      <c r="DQ65" s="88"/>
      <c r="DR65" s="88">
        <f t="shared" si="460"/>
        <v>0</v>
      </c>
      <c r="DS65" s="88">
        <f t="shared" si="461"/>
        <v>0</v>
      </c>
      <c r="DT65" s="9">
        <v>51885</v>
      </c>
      <c r="DU65" s="9">
        <v>27135</v>
      </c>
      <c r="DV65" s="99">
        <f t="shared" ref="DV65" si="466">ROUND(((DK65+DL65)-(CR65+CS65))/DT65/10,2)*-1</f>
        <v>0</v>
      </c>
      <c r="DW65" s="99">
        <f t="shared" ref="DW65" si="467">ROUND(((DP65-CW65)/DU65/10),2)*-1</f>
        <v>0</v>
      </c>
      <c r="DX65" s="99">
        <f>DV65+DW65</f>
        <v>0</v>
      </c>
    </row>
    <row r="66" spans="1:128" x14ac:dyDescent="0.25">
      <c r="A66" s="30"/>
      <c r="B66" s="31"/>
      <c r="C66" s="32"/>
      <c r="D66" s="33" t="s">
        <v>254</v>
      </c>
      <c r="E66" s="31"/>
      <c r="F66" s="31"/>
      <c r="G66" s="31"/>
      <c r="H66" s="34">
        <f t="shared" ref="H66:AB66" si="468">SUBTOTAL(9,H63:H65)</f>
        <v>948380</v>
      </c>
      <c r="I66" s="34">
        <f t="shared" si="468"/>
        <v>358380</v>
      </c>
      <c r="J66" s="34">
        <f t="shared" si="468"/>
        <v>5.5</v>
      </c>
      <c r="K66" s="34">
        <f t="shared" si="468"/>
        <v>138380</v>
      </c>
      <c r="L66" s="34">
        <f t="shared" si="468"/>
        <v>0</v>
      </c>
      <c r="M66" s="34">
        <f t="shared" si="468"/>
        <v>220000</v>
      </c>
      <c r="N66" s="34">
        <f t="shared" si="468"/>
        <v>0</v>
      </c>
      <c r="O66" s="34">
        <f t="shared" si="468"/>
        <v>0</v>
      </c>
      <c r="P66" s="34">
        <f t="shared" si="468"/>
        <v>590000</v>
      </c>
      <c r="Q66" s="34">
        <f t="shared" si="468"/>
        <v>0</v>
      </c>
      <c r="R66" s="34">
        <f t="shared" si="468"/>
        <v>590000</v>
      </c>
      <c r="S66" s="34">
        <f t="shared" si="468"/>
        <v>0</v>
      </c>
      <c r="T66" s="34">
        <f t="shared" si="468"/>
        <v>-220000</v>
      </c>
      <c r="U66" s="34">
        <f t="shared" si="468"/>
        <v>-590000</v>
      </c>
      <c r="V66" s="34">
        <f t="shared" si="468"/>
        <v>-143000</v>
      </c>
      <c r="W66" s="34">
        <f t="shared" si="468"/>
        <v>-383500</v>
      </c>
      <c r="X66" s="34">
        <f t="shared" si="468"/>
        <v>107952</v>
      </c>
      <c r="Y66" s="34">
        <f t="shared" si="468"/>
        <v>54265</v>
      </c>
      <c r="Z66" s="48">
        <f t="shared" si="468"/>
        <v>-0.39</v>
      </c>
      <c r="AA66" s="48">
        <f t="shared" si="468"/>
        <v>-2.17</v>
      </c>
      <c r="AB66" s="48">
        <f t="shared" si="468"/>
        <v>-2.56</v>
      </c>
      <c r="AC66" s="48">
        <v>-0.25</v>
      </c>
      <c r="AD66" s="48">
        <v>-1.41</v>
      </c>
      <c r="AE66" s="48">
        <f t="shared" ref="AE66:AX66" si="469">SUBTOTAL(9,AE63:AE65)</f>
        <v>-1.66</v>
      </c>
      <c r="AF66" s="34">
        <f t="shared" si="469"/>
        <v>948380</v>
      </c>
      <c r="AG66" s="34">
        <f t="shared" si="469"/>
        <v>358380</v>
      </c>
      <c r="AH66" s="34">
        <f t="shared" si="469"/>
        <v>5.5</v>
      </c>
      <c r="AI66" s="34">
        <f t="shared" si="469"/>
        <v>138380</v>
      </c>
      <c r="AJ66" s="34">
        <f t="shared" si="469"/>
        <v>0</v>
      </c>
      <c r="AK66" s="34">
        <f t="shared" si="469"/>
        <v>220000</v>
      </c>
      <c r="AL66" s="34">
        <f t="shared" si="469"/>
        <v>0</v>
      </c>
      <c r="AM66" s="34">
        <f t="shared" si="469"/>
        <v>0</v>
      </c>
      <c r="AN66" s="34">
        <f t="shared" si="469"/>
        <v>590000</v>
      </c>
      <c r="AO66" s="34">
        <f t="shared" si="469"/>
        <v>0</v>
      </c>
      <c r="AP66" s="34">
        <f t="shared" si="469"/>
        <v>590000</v>
      </c>
      <c r="AQ66" s="34">
        <f t="shared" si="469"/>
        <v>0</v>
      </c>
      <c r="AR66" s="34">
        <f t="shared" si="469"/>
        <v>-77000</v>
      </c>
      <c r="AS66" s="34">
        <f t="shared" si="469"/>
        <v>-206500</v>
      </c>
      <c r="AT66" s="34">
        <f t="shared" si="469"/>
        <v>107952</v>
      </c>
      <c r="AU66" s="34">
        <f t="shared" si="469"/>
        <v>54265</v>
      </c>
      <c r="AV66" s="48">
        <f t="shared" si="469"/>
        <v>-0.14000000000000001</v>
      </c>
      <c r="AW66" s="48">
        <f t="shared" si="469"/>
        <v>-0.76</v>
      </c>
      <c r="AX66" s="48">
        <f t="shared" si="469"/>
        <v>-0.9</v>
      </c>
      <c r="AY66"/>
      <c r="AZ66"/>
      <c r="BA66" s="34">
        <f t="shared" ref="BA66:BS66" si="470">SUBTOTAL(9,BA63:BA65)</f>
        <v>1031850</v>
      </c>
      <c r="BB66" s="34">
        <f t="shared" si="470"/>
        <v>358380</v>
      </c>
      <c r="BC66" s="34">
        <f t="shared" si="470"/>
        <v>5.5</v>
      </c>
      <c r="BD66" s="34">
        <f t="shared" si="470"/>
        <v>138380</v>
      </c>
      <c r="BE66" s="34">
        <f t="shared" si="470"/>
        <v>0</v>
      </c>
      <c r="BF66" s="34">
        <f t="shared" si="470"/>
        <v>220000</v>
      </c>
      <c r="BG66" s="34">
        <f t="shared" si="470"/>
        <v>0</v>
      </c>
      <c r="BH66" s="34">
        <f t="shared" si="470"/>
        <v>0</v>
      </c>
      <c r="BI66" s="34">
        <f t="shared" si="470"/>
        <v>673470</v>
      </c>
      <c r="BJ66" s="34">
        <f t="shared" si="470"/>
        <v>0</v>
      </c>
      <c r="BK66" s="34">
        <f t="shared" si="470"/>
        <v>673470</v>
      </c>
      <c r="BL66" s="34">
        <f t="shared" si="470"/>
        <v>0</v>
      </c>
      <c r="BM66" s="34">
        <f t="shared" si="470"/>
        <v>0</v>
      </c>
      <c r="BN66" s="34">
        <f t="shared" si="470"/>
        <v>83470</v>
      </c>
      <c r="BO66" s="34">
        <f t="shared" si="470"/>
        <v>107952</v>
      </c>
      <c r="BP66" s="34">
        <f t="shared" si="470"/>
        <v>54265</v>
      </c>
      <c r="BQ66" s="48">
        <f t="shared" si="470"/>
        <v>0</v>
      </c>
      <c r="BR66" s="48">
        <f t="shared" si="470"/>
        <v>-0.31</v>
      </c>
      <c r="BS66" s="48">
        <f t="shared" si="470"/>
        <v>-0.31</v>
      </c>
      <c r="BT66" s="34">
        <f t="shared" ref="BT66:CL66" si="471">SUBTOTAL(9,BT63:BT65)</f>
        <v>780000</v>
      </c>
      <c r="BU66" s="34">
        <f t="shared" si="471"/>
        <v>381787</v>
      </c>
      <c r="BV66" s="34">
        <f t="shared" si="471"/>
        <v>5.5</v>
      </c>
      <c r="BW66" s="34">
        <f t="shared" si="471"/>
        <v>138380</v>
      </c>
      <c r="BX66" s="34">
        <f t="shared" si="471"/>
        <v>0</v>
      </c>
      <c r="BY66" s="34">
        <f t="shared" si="471"/>
        <v>20000</v>
      </c>
      <c r="BZ66" s="34">
        <f t="shared" si="471"/>
        <v>0</v>
      </c>
      <c r="CA66" s="34">
        <f t="shared" si="471"/>
        <v>223407</v>
      </c>
      <c r="CB66" s="34">
        <f t="shared" si="471"/>
        <v>398213</v>
      </c>
      <c r="CC66" s="34">
        <f t="shared" si="471"/>
        <v>0</v>
      </c>
      <c r="CD66" s="34">
        <f t="shared" si="471"/>
        <v>398213</v>
      </c>
      <c r="CE66" s="34">
        <f t="shared" si="471"/>
        <v>0</v>
      </c>
      <c r="CF66" s="34">
        <f t="shared" si="471"/>
        <v>-200000</v>
      </c>
      <c r="CG66" s="34">
        <f t="shared" si="471"/>
        <v>-275257</v>
      </c>
      <c r="CH66" s="34">
        <f t="shared" si="471"/>
        <v>107952</v>
      </c>
      <c r="CI66" s="34">
        <f t="shared" si="471"/>
        <v>54265</v>
      </c>
      <c r="CJ66" s="63">
        <f t="shared" si="471"/>
        <v>0.36</v>
      </c>
      <c r="CK66" s="63">
        <f t="shared" si="471"/>
        <v>1.01</v>
      </c>
      <c r="CL66" s="63">
        <f t="shared" si="471"/>
        <v>1.37</v>
      </c>
      <c r="CM66" s="34">
        <f t="shared" ref="CM66:DE66" si="472">SUBTOTAL(9,CM63:CM65)</f>
        <v>780000</v>
      </c>
      <c r="CN66" s="34">
        <f t="shared" si="472"/>
        <v>381787</v>
      </c>
      <c r="CO66" s="34">
        <f t="shared" si="472"/>
        <v>5.5</v>
      </c>
      <c r="CP66" s="34">
        <f t="shared" si="472"/>
        <v>138380</v>
      </c>
      <c r="CQ66" s="34">
        <f t="shared" si="472"/>
        <v>0</v>
      </c>
      <c r="CR66" s="34">
        <f t="shared" si="472"/>
        <v>20000</v>
      </c>
      <c r="CS66" s="34">
        <f t="shared" si="472"/>
        <v>0</v>
      </c>
      <c r="CT66" s="34">
        <f t="shared" si="472"/>
        <v>223407</v>
      </c>
      <c r="CU66" s="34">
        <f t="shared" si="472"/>
        <v>398213</v>
      </c>
      <c r="CV66" s="34">
        <f t="shared" si="472"/>
        <v>0</v>
      </c>
      <c r="CW66" s="34">
        <f t="shared" si="472"/>
        <v>398213</v>
      </c>
      <c r="CX66" s="34">
        <f t="shared" si="472"/>
        <v>0</v>
      </c>
      <c r="CY66" s="34">
        <f t="shared" si="472"/>
        <v>0</v>
      </c>
      <c r="CZ66" s="34">
        <f t="shared" si="472"/>
        <v>0</v>
      </c>
      <c r="DA66" s="34">
        <f t="shared" si="472"/>
        <v>107952</v>
      </c>
      <c r="DB66" s="34">
        <f t="shared" si="472"/>
        <v>54265</v>
      </c>
      <c r="DC66" s="63">
        <f t="shared" si="472"/>
        <v>0</v>
      </c>
      <c r="DD66" s="63">
        <f t="shared" si="472"/>
        <v>0</v>
      </c>
      <c r="DE66" s="63">
        <f t="shared" si="472"/>
        <v>0</v>
      </c>
      <c r="DF66" s="34">
        <f t="shared" ref="DF66:DX66" si="473">SUBTOTAL(9,DF63:DF65)</f>
        <v>780000</v>
      </c>
      <c r="DG66" s="34">
        <f t="shared" si="473"/>
        <v>381787</v>
      </c>
      <c r="DH66" s="34">
        <f t="shared" si="473"/>
        <v>5.5</v>
      </c>
      <c r="DI66" s="34">
        <f t="shared" si="473"/>
        <v>138380</v>
      </c>
      <c r="DJ66" s="34">
        <f t="shared" si="473"/>
        <v>0</v>
      </c>
      <c r="DK66" s="34">
        <f t="shared" si="473"/>
        <v>20000</v>
      </c>
      <c r="DL66" s="34">
        <f t="shared" si="473"/>
        <v>0</v>
      </c>
      <c r="DM66" s="34">
        <f t="shared" si="473"/>
        <v>223407</v>
      </c>
      <c r="DN66" s="34">
        <f t="shared" si="473"/>
        <v>398213</v>
      </c>
      <c r="DO66" s="34">
        <f t="shared" si="473"/>
        <v>0</v>
      </c>
      <c r="DP66" s="34">
        <f t="shared" si="473"/>
        <v>398213</v>
      </c>
      <c r="DQ66" s="34">
        <f t="shared" si="473"/>
        <v>0</v>
      </c>
      <c r="DR66" s="34">
        <f t="shared" si="473"/>
        <v>0</v>
      </c>
      <c r="DS66" s="34">
        <f t="shared" si="473"/>
        <v>0</v>
      </c>
      <c r="DT66" s="34">
        <f t="shared" si="473"/>
        <v>107952</v>
      </c>
      <c r="DU66" s="34">
        <f t="shared" si="473"/>
        <v>54265</v>
      </c>
      <c r="DV66" s="63">
        <f t="shared" si="473"/>
        <v>0</v>
      </c>
      <c r="DW66" s="63">
        <f t="shared" si="473"/>
        <v>0</v>
      </c>
      <c r="DX66" s="63">
        <f t="shared" si="473"/>
        <v>0</v>
      </c>
    </row>
    <row r="67" spans="1:128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41">
        <f>I67+P67</f>
        <v>200000</v>
      </c>
      <c r="I67" s="41">
        <f>K67+L67+M67+N67+O67</f>
        <v>0</v>
      </c>
      <c r="J67" s="5"/>
      <c r="K67" s="9"/>
      <c r="L67" s="9"/>
      <c r="M67" s="9"/>
      <c r="N67" s="9"/>
      <c r="O67" s="9"/>
      <c r="P67" s="41">
        <f>Q67+R67+S67</f>
        <v>200000</v>
      </c>
      <c r="Q67" s="9"/>
      <c r="R67" s="9">
        <v>200000</v>
      </c>
      <c r="S67" s="9"/>
      <c r="T67" s="71">
        <f>(L67+M67+N67)*-1</f>
        <v>0</v>
      </c>
      <c r="U67" s="71">
        <f>(Q67+R67)*-1</f>
        <v>-200000</v>
      </c>
      <c r="V67" s="9">
        <f>ROUND(T67*0.65,0)</f>
        <v>0</v>
      </c>
      <c r="W67" s="9">
        <f>ROUND(U67*0.65,0)</f>
        <v>-130000</v>
      </c>
      <c r="X67" s="9">
        <v>56067</v>
      </c>
      <c r="Y67" s="9">
        <v>27130</v>
      </c>
      <c r="Z67" s="76">
        <f>IF(T67=0,0,ROUND((T67+L67)/X67/10,2))</f>
        <v>0</v>
      </c>
      <c r="AA67" s="76">
        <f>IF(U67=0,0,ROUND((U67+Q67)/Y67/10,2))</f>
        <v>-0.74</v>
      </c>
      <c r="AB67" s="76">
        <f>Z67+AA67</f>
        <v>-0.74</v>
      </c>
      <c r="AC67" s="47">
        <v>0</v>
      </c>
      <c r="AD67" s="47">
        <v>-0.48</v>
      </c>
      <c r="AE67" s="47">
        <f>AC67+AD67</f>
        <v>-0.48</v>
      </c>
      <c r="AF67" s="41">
        <f>AG67+AN67</f>
        <v>218000</v>
      </c>
      <c r="AG67" s="41">
        <f>AI67+AJ67+AK67+AL67+AM67</f>
        <v>18000</v>
      </c>
      <c r="AH67" s="84"/>
      <c r="AI67" s="85"/>
      <c r="AJ67" s="85">
        <v>18000</v>
      </c>
      <c r="AK67" s="85"/>
      <c r="AL67" s="85"/>
      <c r="AM67" s="85"/>
      <c r="AN67" s="83">
        <f>AO67+AP67+AQ67</f>
        <v>200000</v>
      </c>
      <c r="AO67" s="85"/>
      <c r="AP67" s="85">
        <v>200000</v>
      </c>
      <c r="AQ67" s="85"/>
      <c r="AR67" s="88">
        <f>((AL67+AK67+AJ67)-((V67)*-1))*-1</f>
        <v>-18000</v>
      </c>
      <c r="AS67" s="88">
        <f>((AO67+AP67)-((W67)*-1))*-1</f>
        <v>-70000</v>
      </c>
      <c r="AT67" s="9">
        <v>56067</v>
      </c>
      <c r="AU67" s="9">
        <v>27130</v>
      </c>
      <c r="AV67" s="93">
        <f t="shared" ref="AV67" si="474">ROUND((AY67/AT67/10)+(AC67),2)*-1</f>
        <v>0</v>
      </c>
      <c r="AW67" s="93">
        <f t="shared" ref="AW67" si="475">ROUND((AZ67/AU67/10)+AD67,2)*-1</f>
        <v>-0.26</v>
      </c>
      <c r="AX67" s="93">
        <f>AV67+AW67</f>
        <v>-0.26</v>
      </c>
      <c r="AY67" s="95">
        <f t="shared" ref="AY67:AY68" si="476">AK67+AL67</f>
        <v>0</v>
      </c>
      <c r="AZ67" s="95">
        <f t="shared" ref="AZ67:AZ68" si="477">AP67</f>
        <v>200000</v>
      </c>
      <c r="BA67" s="96">
        <f>BB67+BI67</f>
        <v>134530</v>
      </c>
      <c r="BB67" s="96">
        <f>BD67+BE67+BF67+BG67+BH67</f>
        <v>18000</v>
      </c>
      <c r="BC67" s="97"/>
      <c r="BD67" s="88"/>
      <c r="BE67" s="88">
        <v>18000</v>
      </c>
      <c r="BF67" s="88"/>
      <c r="BG67" s="88"/>
      <c r="BH67" s="88"/>
      <c r="BI67" s="96">
        <f>BJ67+BK67+BL67</f>
        <v>116530</v>
      </c>
      <c r="BJ67" s="88"/>
      <c r="BK67" s="85">
        <v>116530</v>
      </c>
      <c r="BL67" s="88"/>
      <c r="BM67" s="88">
        <f t="shared" ref="BM67:BM68" si="478">(BE67+BF67+BG67)-(AJ67+AK67+AL67)</f>
        <v>0</v>
      </c>
      <c r="BN67" s="85">
        <f t="shared" ref="BN67:BN68" si="479">(BJ67+BK67)-(AO67+AP67)</f>
        <v>-83470</v>
      </c>
      <c r="BO67" s="9">
        <v>56067</v>
      </c>
      <c r="BP67" s="9">
        <v>27130</v>
      </c>
      <c r="BQ67" s="93">
        <f t="shared" ref="BQ67" si="480">ROUND(((BF67+BG67)-(AK67+AL67))/BO67/10,2)*-1</f>
        <v>0</v>
      </c>
      <c r="BR67" s="93">
        <f t="shared" ref="BR67" si="481">ROUND(((BK67-AP67)/BP67/10),2)*-1</f>
        <v>0.31</v>
      </c>
      <c r="BS67" s="93">
        <f>BQ67+BR67</f>
        <v>0.31</v>
      </c>
      <c r="BT67" s="96">
        <f>BU67+CB67</f>
        <v>134530</v>
      </c>
      <c r="BU67" s="96">
        <f>BW67+BX67+BY67+BZ67+CA67</f>
        <v>18000</v>
      </c>
      <c r="BV67" s="97"/>
      <c r="BW67" s="88"/>
      <c r="BX67" s="88">
        <v>18000</v>
      </c>
      <c r="BY67" s="88"/>
      <c r="BZ67" s="88"/>
      <c r="CA67" s="88"/>
      <c r="CB67" s="96">
        <f>CC67+CD67+CE67</f>
        <v>116530</v>
      </c>
      <c r="CC67" s="88"/>
      <c r="CD67" s="85">
        <v>116530</v>
      </c>
      <c r="CE67" s="88"/>
      <c r="CF67" s="88">
        <f t="shared" ref="CF67:CF68" si="482">(BX67+BY67+BZ67)-(BE67+BF67+BG67)</f>
        <v>0</v>
      </c>
      <c r="CG67" s="88">
        <f t="shared" ref="CG67:CG68" si="483">(CC67+CD67)-(BJ67+BK67)</f>
        <v>0</v>
      </c>
      <c r="CH67" s="9">
        <v>56067</v>
      </c>
      <c r="CI67" s="9">
        <v>27130</v>
      </c>
      <c r="CJ67" s="99">
        <f t="shared" ref="CJ67" si="484">ROUND(((BY67+BZ67)-(BF67+BG67))/CH67/10,2)*-1</f>
        <v>0</v>
      </c>
      <c r="CK67" s="99">
        <f t="shared" ref="CK67" si="485">ROUND(((CD67-BK67)/CI67/10),2)*-1</f>
        <v>0</v>
      </c>
      <c r="CL67" s="99">
        <f>CJ67+CK67</f>
        <v>0</v>
      </c>
      <c r="CM67" s="96">
        <f>CN67+CU67</f>
        <v>134530</v>
      </c>
      <c r="CN67" s="96">
        <f>CP67+CQ67+CR67+CS67+CT67</f>
        <v>18000</v>
      </c>
      <c r="CO67" s="97"/>
      <c r="CP67" s="88"/>
      <c r="CQ67" s="88">
        <v>18000</v>
      </c>
      <c r="CR67" s="88"/>
      <c r="CS67" s="88"/>
      <c r="CT67" s="88"/>
      <c r="CU67" s="96">
        <f>CV67+CW67+CX67</f>
        <v>116530</v>
      </c>
      <c r="CV67" s="88"/>
      <c r="CW67" s="88">
        <v>116530</v>
      </c>
      <c r="CX67" s="88"/>
      <c r="CY67" s="88">
        <f t="shared" ref="CY67:CY68" si="486">(CQ67+CR67+CS67)-(BX67+BY67+BZ67)</f>
        <v>0</v>
      </c>
      <c r="CZ67" s="88">
        <f t="shared" ref="CZ67:CZ68" si="487">(CV67+CW67)-(CC67+CD67)</f>
        <v>0</v>
      </c>
      <c r="DA67" s="9">
        <v>56067</v>
      </c>
      <c r="DB67" s="9">
        <v>27130</v>
      </c>
      <c r="DC67" s="99">
        <f t="shared" ref="DC67" si="488">ROUND(((CR67+CS67)-(BY67+BZ67))/DA67/10,2)*-1</f>
        <v>0</v>
      </c>
      <c r="DD67" s="99">
        <f t="shared" ref="DD67" si="489">ROUND(((CW67-CD67)/DB67/10),2)*-1</f>
        <v>0</v>
      </c>
      <c r="DE67" s="99">
        <f>DC67+DD67</f>
        <v>0</v>
      </c>
      <c r="DF67" s="96">
        <f>DG67+DN67</f>
        <v>134530</v>
      </c>
      <c r="DG67" s="96">
        <f>DI67+DJ67+DK67+DL67+DM67</f>
        <v>18000</v>
      </c>
      <c r="DH67" s="97"/>
      <c r="DI67" s="88"/>
      <c r="DJ67" s="88">
        <v>18000</v>
      </c>
      <c r="DK67" s="88"/>
      <c r="DL67" s="88"/>
      <c r="DM67" s="88"/>
      <c r="DN67" s="96">
        <f>DO67+DP67+DQ67</f>
        <v>116530</v>
      </c>
      <c r="DO67" s="88"/>
      <c r="DP67" s="88">
        <v>116530</v>
      </c>
      <c r="DQ67" s="88"/>
      <c r="DR67" s="88">
        <f t="shared" ref="DR67:DR68" si="490">(DJ67+DK67+DL67)-(CQ67+CR67+CS67)</f>
        <v>0</v>
      </c>
      <c r="DS67" s="88">
        <f t="shared" ref="DS67:DS68" si="491">(DO67+DP67)-(CV67+CW67)</f>
        <v>0</v>
      </c>
      <c r="DT67" s="9">
        <v>56067</v>
      </c>
      <c r="DU67" s="9">
        <v>27130</v>
      </c>
      <c r="DV67" s="99">
        <f t="shared" ref="DV67" si="492">ROUND(((DK67+DL67)-(CR67+CS67))/DT67/10,2)*-1</f>
        <v>0</v>
      </c>
      <c r="DW67" s="99">
        <f t="shared" ref="DW67" si="493">ROUND(((DP67-CW67)/DU67/10),2)*-1</f>
        <v>0</v>
      </c>
      <c r="DX67" s="99">
        <f>DV67+DW67</f>
        <v>0</v>
      </c>
    </row>
    <row r="68" spans="1:128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41">
        <f>I68+P68</f>
        <v>0</v>
      </c>
      <c r="I68" s="41">
        <f>K68+L68+M68+N68+O68</f>
        <v>0</v>
      </c>
      <c r="J68" s="5"/>
      <c r="K68" s="9"/>
      <c r="L68" s="9"/>
      <c r="M68" s="9"/>
      <c r="N68" s="9"/>
      <c r="O68" s="9"/>
      <c r="P68" s="41">
        <f>Q68+R68+S68</f>
        <v>0</v>
      </c>
      <c r="Q68" s="9"/>
      <c r="R68" s="9"/>
      <c r="S68" s="9"/>
      <c r="T68" s="71">
        <f>(L68+M68+N68)*-1</f>
        <v>0</v>
      </c>
      <c r="U68" s="71">
        <f>(Q68+R68)*-1</f>
        <v>0</v>
      </c>
      <c r="V68" s="9">
        <f>ROUND(T68*0.65,0)</f>
        <v>0</v>
      </c>
      <c r="W68" s="9">
        <f>ROUND(U68*0.65,0)</f>
        <v>0</v>
      </c>
      <c r="X68" s="46" t="s">
        <v>225</v>
      </c>
      <c r="Y68" s="46" t="s">
        <v>225</v>
      </c>
      <c r="Z68" s="76">
        <f>IF(T68=0,0,ROUND((T68+L68)/X68/10,2))</f>
        <v>0</v>
      </c>
      <c r="AA68" s="76">
        <f>IF(U68=0,0,ROUND((U68+Q68)/Y68/10,2))</f>
        <v>0</v>
      </c>
      <c r="AB68" s="76">
        <f>Z68+AA68</f>
        <v>0</v>
      </c>
      <c r="AC68" s="47">
        <v>0</v>
      </c>
      <c r="AD68" s="47">
        <v>0</v>
      </c>
      <c r="AE68" s="47">
        <f>AC68+AD68</f>
        <v>0</v>
      </c>
      <c r="AF68" s="41">
        <f>AG68+AN68</f>
        <v>0</v>
      </c>
      <c r="AG68" s="41">
        <f>AI68+AJ68+AK68+AL68+AM68</f>
        <v>0</v>
      </c>
      <c r="AH68" s="84"/>
      <c r="AI68" s="85"/>
      <c r="AJ68" s="85"/>
      <c r="AK68" s="85"/>
      <c r="AL68" s="85"/>
      <c r="AM68" s="85"/>
      <c r="AN68" s="83">
        <f>AO68+AP68+AQ68</f>
        <v>0</v>
      </c>
      <c r="AO68" s="85"/>
      <c r="AP68" s="85"/>
      <c r="AQ68" s="85"/>
      <c r="AR68" s="88">
        <f>((AL68+AK68+AJ68)-((V68)*-1))*-1</f>
        <v>0</v>
      </c>
      <c r="AS68" s="88">
        <f>((AO68+AP68)-((W68)*-1))*-1</f>
        <v>0</v>
      </c>
      <c r="AT68" s="46" t="s">
        <v>225</v>
      </c>
      <c r="AU68" s="46" t="s">
        <v>225</v>
      </c>
      <c r="AV68" s="93">
        <v>0</v>
      </c>
      <c r="AW68" s="93">
        <v>0</v>
      </c>
      <c r="AX68" s="93">
        <f>AV68+AW68</f>
        <v>0</v>
      </c>
      <c r="AY68" s="95">
        <f t="shared" si="476"/>
        <v>0</v>
      </c>
      <c r="AZ68" s="95">
        <f t="shared" si="477"/>
        <v>0</v>
      </c>
      <c r="BA68" s="96">
        <f>BB68+BI68</f>
        <v>0</v>
      </c>
      <c r="BB68" s="96">
        <f>BD68+BE68+BF68+BG68+BH68</f>
        <v>0</v>
      </c>
      <c r="BC68" s="97"/>
      <c r="BD68" s="88"/>
      <c r="BE68" s="88"/>
      <c r="BF68" s="88"/>
      <c r="BG68" s="88"/>
      <c r="BH68" s="88"/>
      <c r="BI68" s="96">
        <f>BJ68+BK68+BL68</f>
        <v>0</v>
      </c>
      <c r="BJ68" s="88"/>
      <c r="BK68" s="88"/>
      <c r="BL68" s="88"/>
      <c r="BM68" s="88">
        <f t="shared" si="478"/>
        <v>0</v>
      </c>
      <c r="BN68" s="88">
        <f t="shared" si="479"/>
        <v>0</v>
      </c>
      <c r="BO68" s="46" t="s">
        <v>225</v>
      </c>
      <c r="BP68" s="46" t="s">
        <v>225</v>
      </c>
      <c r="BQ68" s="93">
        <v>0</v>
      </c>
      <c r="BR68" s="93">
        <v>0</v>
      </c>
      <c r="BS68" s="93">
        <f>BQ68+BR68</f>
        <v>0</v>
      </c>
      <c r="BT68" s="96">
        <f>BU68+CB68</f>
        <v>0</v>
      </c>
      <c r="BU68" s="96">
        <f>BW68+BX68+BY68+BZ68+CA68</f>
        <v>0</v>
      </c>
      <c r="BV68" s="97"/>
      <c r="BW68" s="88"/>
      <c r="BX68" s="88"/>
      <c r="BY68" s="88"/>
      <c r="BZ68" s="88"/>
      <c r="CA68" s="88"/>
      <c r="CB68" s="96">
        <f>CC68+CD68+CE68</f>
        <v>0</v>
      </c>
      <c r="CC68" s="88"/>
      <c r="CD68" s="88"/>
      <c r="CE68" s="88"/>
      <c r="CF68" s="88">
        <f t="shared" si="482"/>
        <v>0</v>
      </c>
      <c r="CG68" s="88">
        <f t="shared" si="483"/>
        <v>0</v>
      </c>
      <c r="CH68" s="46" t="s">
        <v>225</v>
      </c>
      <c r="CI68" s="46" t="s">
        <v>225</v>
      </c>
      <c r="CJ68" s="99">
        <v>0</v>
      </c>
      <c r="CK68" s="99">
        <v>0</v>
      </c>
      <c r="CL68" s="99">
        <f>CJ68+CK68</f>
        <v>0</v>
      </c>
      <c r="CM68" s="96">
        <f>CN68+CU68</f>
        <v>0</v>
      </c>
      <c r="CN68" s="96">
        <f>CP68+CQ68+CR68+CS68+CT68</f>
        <v>0</v>
      </c>
      <c r="CO68" s="97"/>
      <c r="CP68" s="88"/>
      <c r="CQ68" s="88"/>
      <c r="CR68" s="88"/>
      <c r="CS68" s="88"/>
      <c r="CT68" s="88"/>
      <c r="CU68" s="96">
        <f>CV68+CW68+CX68</f>
        <v>0</v>
      </c>
      <c r="CV68" s="88"/>
      <c r="CW68" s="88"/>
      <c r="CX68" s="88"/>
      <c r="CY68" s="88">
        <f t="shared" si="486"/>
        <v>0</v>
      </c>
      <c r="CZ68" s="88">
        <f t="shared" si="487"/>
        <v>0</v>
      </c>
      <c r="DA68" s="46" t="s">
        <v>225</v>
      </c>
      <c r="DB68" s="46" t="s">
        <v>225</v>
      </c>
      <c r="DC68" s="99">
        <v>0</v>
      </c>
      <c r="DD68" s="99">
        <v>0</v>
      </c>
      <c r="DE68" s="99">
        <f>DC68+DD68</f>
        <v>0</v>
      </c>
      <c r="DF68" s="96">
        <f>DG68+DN68</f>
        <v>0</v>
      </c>
      <c r="DG68" s="96">
        <f>DI68+DJ68+DK68+DL68+DM68</f>
        <v>0</v>
      </c>
      <c r="DH68" s="97"/>
      <c r="DI68" s="88"/>
      <c r="DJ68" s="88"/>
      <c r="DK68" s="88"/>
      <c r="DL68" s="88"/>
      <c r="DM68" s="88"/>
      <c r="DN68" s="96">
        <f>DO68+DP68+DQ68</f>
        <v>0</v>
      </c>
      <c r="DO68" s="88"/>
      <c r="DP68" s="88"/>
      <c r="DQ68" s="88"/>
      <c r="DR68" s="88">
        <f t="shared" si="490"/>
        <v>0</v>
      </c>
      <c r="DS68" s="88">
        <f t="shared" si="491"/>
        <v>0</v>
      </c>
      <c r="DT68" s="46" t="s">
        <v>225</v>
      </c>
      <c r="DU68" s="46" t="s">
        <v>225</v>
      </c>
      <c r="DV68" s="99">
        <v>0</v>
      </c>
      <c r="DW68" s="99">
        <v>0</v>
      </c>
      <c r="DX68" s="99">
        <f>DV68+DW68</f>
        <v>0</v>
      </c>
    </row>
    <row r="69" spans="1:128" x14ac:dyDescent="0.25">
      <c r="A69" s="30"/>
      <c r="B69" s="31"/>
      <c r="C69" s="32"/>
      <c r="D69" s="33" t="s">
        <v>163</v>
      </c>
      <c r="E69" s="35"/>
      <c r="F69" s="35"/>
      <c r="G69" s="35"/>
      <c r="H69" s="34">
        <f t="shared" ref="H69:AB69" si="494">SUBTOTAL(9,H67:H68)</f>
        <v>200000</v>
      </c>
      <c r="I69" s="34">
        <f t="shared" si="494"/>
        <v>0</v>
      </c>
      <c r="J69" s="34">
        <f t="shared" si="494"/>
        <v>0</v>
      </c>
      <c r="K69" s="34">
        <f t="shared" si="494"/>
        <v>0</v>
      </c>
      <c r="L69" s="34">
        <f t="shared" si="494"/>
        <v>0</v>
      </c>
      <c r="M69" s="34">
        <f t="shared" si="494"/>
        <v>0</v>
      </c>
      <c r="N69" s="34">
        <f t="shared" si="494"/>
        <v>0</v>
      </c>
      <c r="O69" s="34">
        <f t="shared" si="494"/>
        <v>0</v>
      </c>
      <c r="P69" s="34">
        <f t="shared" si="494"/>
        <v>200000</v>
      </c>
      <c r="Q69" s="34">
        <f t="shared" si="494"/>
        <v>0</v>
      </c>
      <c r="R69" s="34">
        <f t="shared" si="494"/>
        <v>200000</v>
      </c>
      <c r="S69" s="34">
        <f t="shared" si="494"/>
        <v>0</v>
      </c>
      <c r="T69" s="34">
        <f t="shared" si="494"/>
        <v>0</v>
      </c>
      <c r="U69" s="34">
        <f t="shared" si="494"/>
        <v>-200000</v>
      </c>
      <c r="V69" s="34">
        <f t="shared" si="494"/>
        <v>0</v>
      </c>
      <c r="W69" s="34">
        <f t="shared" si="494"/>
        <v>-130000</v>
      </c>
      <c r="X69" s="34">
        <f t="shared" si="494"/>
        <v>56067</v>
      </c>
      <c r="Y69" s="34">
        <f t="shared" si="494"/>
        <v>27130</v>
      </c>
      <c r="Z69" s="48">
        <f t="shared" si="494"/>
        <v>0</v>
      </c>
      <c r="AA69" s="48">
        <f t="shared" si="494"/>
        <v>-0.74</v>
      </c>
      <c r="AB69" s="48">
        <f t="shared" si="494"/>
        <v>-0.74</v>
      </c>
      <c r="AC69" s="48">
        <v>0</v>
      </c>
      <c r="AD69" s="48">
        <v>-0.48</v>
      </c>
      <c r="AE69" s="48">
        <f t="shared" ref="AE69:AX69" si="495">SUBTOTAL(9,AE67:AE68)</f>
        <v>-0.48</v>
      </c>
      <c r="AF69" s="34">
        <f t="shared" si="495"/>
        <v>218000</v>
      </c>
      <c r="AG69" s="34">
        <f t="shared" si="495"/>
        <v>18000</v>
      </c>
      <c r="AH69" s="34">
        <f t="shared" si="495"/>
        <v>0</v>
      </c>
      <c r="AI69" s="34">
        <f t="shared" si="495"/>
        <v>0</v>
      </c>
      <c r="AJ69" s="34">
        <f t="shared" si="495"/>
        <v>18000</v>
      </c>
      <c r="AK69" s="34">
        <f t="shared" si="495"/>
        <v>0</v>
      </c>
      <c r="AL69" s="34">
        <f t="shared" si="495"/>
        <v>0</v>
      </c>
      <c r="AM69" s="34">
        <f t="shared" si="495"/>
        <v>0</v>
      </c>
      <c r="AN69" s="34">
        <f t="shared" si="495"/>
        <v>200000</v>
      </c>
      <c r="AO69" s="34">
        <f t="shared" si="495"/>
        <v>0</v>
      </c>
      <c r="AP69" s="34">
        <f t="shared" si="495"/>
        <v>200000</v>
      </c>
      <c r="AQ69" s="34">
        <f t="shared" si="495"/>
        <v>0</v>
      </c>
      <c r="AR69" s="34">
        <f t="shared" si="495"/>
        <v>-18000</v>
      </c>
      <c r="AS69" s="34">
        <f t="shared" si="495"/>
        <v>-70000</v>
      </c>
      <c r="AT69" s="34">
        <f t="shared" si="495"/>
        <v>56067</v>
      </c>
      <c r="AU69" s="34">
        <f t="shared" si="495"/>
        <v>27130</v>
      </c>
      <c r="AV69" s="48">
        <f t="shared" si="495"/>
        <v>0</v>
      </c>
      <c r="AW69" s="48">
        <f t="shared" si="495"/>
        <v>-0.26</v>
      </c>
      <c r="AX69" s="48">
        <f t="shared" si="495"/>
        <v>-0.26</v>
      </c>
      <c r="AY69"/>
      <c r="AZ69"/>
      <c r="BA69" s="34">
        <f t="shared" ref="BA69:BS69" si="496">SUBTOTAL(9,BA67:BA68)</f>
        <v>134530</v>
      </c>
      <c r="BB69" s="34">
        <f t="shared" si="496"/>
        <v>18000</v>
      </c>
      <c r="BC69" s="34">
        <f t="shared" si="496"/>
        <v>0</v>
      </c>
      <c r="BD69" s="34">
        <f t="shared" si="496"/>
        <v>0</v>
      </c>
      <c r="BE69" s="34">
        <f t="shared" si="496"/>
        <v>18000</v>
      </c>
      <c r="BF69" s="34">
        <f t="shared" si="496"/>
        <v>0</v>
      </c>
      <c r="BG69" s="34">
        <f t="shared" si="496"/>
        <v>0</v>
      </c>
      <c r="BH69" s="34">
        <f t="shared" si="496"/>
        <v>0</v>
      </c>
      <c r="BI69" s="34">
        <f t="shared" si="496"/>
        <v>116530</v>
      </c>
      <c r="BJ69" s="34">
        <f t="shared" si="496"/>
        <v>0</v>
      </c>
      <c r="BK69" s="34">
        <f t="shared" si="496"/>
        <v>116530</v>
      </c>
      <c r="BL69" s="34">
        <f t="shared" si="496"/>
        <v>0</v>
      </c>
      <c r="BM69" s="34">
        <f t="shared" si="496"/>
        <v>0</v>
      </c>
      <c r="BN69" s="34">
        <f t="shared" si="496"/>
        <v>-83470</v>
      </c>
      <c r="BO69" s="34">
        <f t="shared" si="496"/>
        <v>56067</v>
      </c>
      <c r="BP69" s="34">
        <f t="shared" si="496"/>
        <v>27130</v>
      </c>
      <c r="BQ69" s="48">
        <f t="shared" si="496"/>
        <v>0</v>
      </c>
      <c r="BR69" s="48">
        <f t="shared" si="496"/>
        <v>0.31</v>
      </c>
      <c r="BS69" s="48">
        <f t="shared" si="496"/>
        <v>0.31</v>
      </c>
      <c r="BT69" s="34">
        <f t="shared" ref="BT69:CL69" si="497">SUBTOTAL(9,BT67:BT68)</f>
        <v>134530</v>
      </c>
      <c r="BU69" s="34">
        <f t="shared" si="497"/>
        <v>18000</v>
      </c>
      <c r="BV69" s="34">
        <f t="shared" si="497"/>
        <v>0</v>
      </c>
      <c r="BW69" s="34">
        <f t="shared" si="497"/>
        <v>0</v>
      </c>
      <c r="BX69" s="34">
        <f t="shared" si="497"/>
        <v>18000</v>
      </c>
      <c r="BY69" s="34">
        <f t="shared" si="497"/>
        <v>0</v>
      </c>
      <c r="BZ69" s="34">
        <f t="shared" si="497"/>
        <v>0</v>
      </c>
      <c r="CA69" s="34">
        <f t="shared" si="497"/>
        <v>0</v>
      </c>
      <c r="CB69" s="34">
        <f t="shared" si="497"/>
        <v>116530</v>
      </c>
      <c r="CC69" s="34">
        <f t="shared" si="497"/>
        <v>0</v>
      </c>
      <c r="CD69" s="34">
        <f t="shared" si="497"/>
        <v>116530</v>
      </c>
      <c r="CE69" s="34">
        <f t="shared" si="497"/>
        <v>0</v>
      </c>
      <c r="CF69" s="34">
        <f t="shared" si="497"/>
        <v>0</v>
      </c>
      <c r="CG69" s="34">
        <f t="shared" si="497"/>
        <v>0</v>
      </c>
      <c r="CH69" s="34">
        <f t="shared" si="497"/>
        <v>56067</v>
      </c>
      <c r="CI69" s="34">
        <f t="shared" si="497"/>
        <v>27130</v>
      </c>
      <c r="CJ69" s="63">
        <f t="shared" si="497"/>
        <v>0</v>
      </c>
      <c r="CK69" s="63">
        <f t="shared" si="497"/>
        <v>0</v>
      </c>
      <c r="CL69" s="63">
        <f t="shared" si="497"/>
        <v>0</v>
      </c>
      <c r="CM69" s="34">
        <f t="shared" ref="CM69:DE69" si="498">SUBTOTAL(9,CM67:CM68)</f>
        <v>134530</v>
      </c>
      <c r="CN69" s="34">
        <f t="shared" si="498"/>
        <v>18000</v>
      </c>
      <c r="CO69" s="34">
        <f t="shared" si="498"/>
        <v>0</v>
      </c>
      <c r="CP69" s="34">
        <f t="shared" si="498"/>
        <v>0</v>
      </c>
      <c r="CQ69" s="34">
        <f t="shared" si="498"/>
        <v>18000</v>
      </c>
      <c r="CR69" s="34">
        <f t="shared" si="498"/>
        <v>0</v>
      </c>
      <c r="CS69" s="34">
        <f t="shared" si="498"/>
        <v>0</v>
      </c>
      <c r="CT69" s="34">
        <f t="shared" si="498"/>
        <v>0</v>
      </c>
      <c r="CU69" s="34">
        <f t="shared" si="498"/>
        <v>116530</v>
      </c>
      <c r="CV69" s="34">
        <f t="shared" si="498"/>
        <v>0</v>
      </c>
      <c r="CW69" s="34">
        <f t="shared" si="498"/>
        <v>116530</v>
      </c>
      <c r="CX69" s="34">
        <f t="shared" si="498"/>
        <v>0</v>
      </c>
      <c r="CY69" s="34">
        <f t="shared" si="498"/>
        <v>0</v>
      </c>
      <c r="CZ69" s="34">
        <f t="shared" si="498"/>
        <v>0</v>
      </c>
      <c r="DA69" s="34">
        <f t="shared" si="498"/>
        <v>56067</v>
      </c>
      <c r="DB69" s="34">
        <f t="shared" si="498"/>
        <v>27130</v>
      </c>
      <c r="DC69" s="63">
        <f t="shared" si="498"/>
        <v>0</v>
      </c>
      <c r="DD69" s="63">
        <f t="shared" si="498"/>
        <v>0</v>
      </c>
      <c r="DE69" s="63">
        <f t="shared" si="498"/>
        <v>0</v>
      </c>
      <c r="DF69" s="34">
        <f t="shared" ref="DF69:DX69" si="499">SUBTOTAL(9,DF67:DF68)</f>
        <v>134530</v>
      </c>
      <c r="DG69" s="34">
        <f t="shared" si="499"/>
        <v>18000</v>
      </c>
      <c r="DH69" s="34">
        <f t="shared" si="499"/>
        <v>0</v>
      </c>
      <c r="DI69" s="34">
        <f t="shared" si="499"/>
        <v>0</v>
      </c>
      <c r="DJ69" s="34">
        <f t="shared" si="499"/>
        <v>18000</v>
      </c>
      <c r="DK69" s="34">
        <f t="shared" si="499"/>
        <v>0</v>
      </c>
      <c r="DL69" s="34">
        <f t="shared" si="499"/>
        <v>0</v>
      </c>
      <c r="DM69" s="34">
        <f t="shared" si="499"/>
        <v>0</v>
      </c>
      <c r="DN69" s="34">
        <f t="shared" si="499"/>
        <v>116530</v>
      </c>
      <c r="DO69" s="34">
        <f t="shared" si="499"/>
        <v>0</v>
      </c>
      <c r="DP69" s="34">
        <f t="shared" si="499"/>
        <v>116530</v>
      </c>
      <c r="DQ69" s="34">
        <f t="shared" si="499"/>
        <v>0</v>
      </c>
      <c r="DR69" s="34">
        <f t="shared" si="499"/>
        <v>0</v>
      </c>
      <c r="DS69" s="34">
        <f t="shared" si="499"/>
        <v>0</v>
      </c>
      <c r="DT69" s="34">
        <f t="shared" si="499"/>
        <v>56067</v>
      </c>
      <c r="DU69" s="34">
        <f t="shared" si="499"/>
        <v>27130</v>
      </c>
      <c r="DV69" s="63">
        <f t="shared" si="499"/>
        <v>0</v>
      </c>
      <c r="DW69" s="63">
        <f t="shared" si="499"/>
        <v>0</v>
      </c>
      <c r="DX69" s="63">
        <f t="shared" si="499"/>
        <v>0</v>
      </c>
    </row>
    <row r="70" spans="1:128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41">
        <f>I70+P70</f>
        <v>215640</v>
      </c>
      <c r="I70" s="41">
        <f>K70+L70+M70+N70+O70</f>
        <v>125640</v>
      </c>
      <c r="J70" s="5">
        <v>4</v>
      </c>
      <c r="K70" s="9">
        <v>100640</v>
      </c>
      <c r="L70" s="9">
        <v>25000</v>
      </c>
      <c r="M70" s="9"/>
      <c r="N70" s="9"/>
      <c r="O70" s="9"/>
      <c r="P70" s="41">
        <f>Q70+R70+S70</f>
        <v>90000</v>
      </c>
      <c r="Q70" s="9"/>
      <c r="R70" s="9">
        <v>90000</v>
      </c>
      <c r="S70" s="9"/>
      <c r="T70" s="71">
        <f>(L70+M70+N70)*-1</f>
        <v>-25000</v>
      </c>
      <c r="U70" s="71">
        <f>(Q70+R70)*-1</f>
        <v>-90000</v>
      </c>
      <c r="V70" s="9">
        <f t="shared" ref="V70:W73" si="500">ROUND(T70*0.65,0)</f>
        <v>-16250</v>
      </c>
      <c r="W70" s="9">
        <f t="shared" si="500"/>
        <v>-58500</v>
      </c>
      <c r="X70" s="9">
        <v>56067</v>
      </c>
      <c r="Y70" s="9">
        <v>27130</v>
      </c>
      <c r="Z70" s="76">
        <f>IF(T70=0,0,ROUND((T70+L70)/X70/10,2))</f>
        <v>0</v>
      </c>
      <c r="AA70" s="76">
        <f>IF(U70=0,0,ROUND((U70+Q70)/Y70/10,2))</f>
        <v>-0.33</v>
      </c>
      <c r="AB70" s="76">
        <f>Z70+AA70</f>
        <v>-0.33</v>
      </c>
      <c r="AC70" s="47">
        <v>-0.03</v>
      </c>
      <c r="AD70" s="47">
        <v>-0.21</v>
      </c>
      <c r="AE70" s="47">
        <f>AC70+AD70</f>
        <v>-0.24</v>
      </c>
      <c r="AF70" s="41">
        <f>AG70+AN70</f>
        <v>215640</v>
      </c>
      <c r="AG70" s="41">
        <f>AI70+AJ70+AK70+AL70+AM70</f>
        <v>125640</v>
      </c>
      <c r="AH70" s="5">
        <v>4</v>
      </c>
      <c r="AI70" s="9">
        <v>100640</v>
      </c>
      <c r="AJ70" s="9">
        <v>25000</v>
      </c>
      <c r="AK70" s="9"/>
      <c r="AL70" s="9"/>
      <c r="AM70" s="9"/>
      <c r="AN70" s="41">
        <f>AO70+AP70+AQ70</f>
        <v>90000</v>
      </c>
      <c r="AO70" s="9"/>
      <c r="AP70" s="9">
        <v>90000</v>
      </c>
      <c r="AQ70" s="9"/>
      <c r="AR70" s="88">
        <f>((AL70+AK70+AJ70)-((V70)*-1))*-1</f>
        <v>-8750</v>
      </c>
      <c r="AS70" s="88">
        <f>((AO70+AP70)-((W70)*-1))*-1</f>
        <v>-31500</v>
      </c>
      <c r="AT70" s="9">
        <v>56067</v>
      </c>
      <c r="AU70" s="9">
        <v>27130</v>
      </c>
      <c r="AV70" s="93">
        <f t="shared" ref="AV70:AV73" si="501">ROUND((AY70/AT70/10)+(AC70),2)*-1</f>
        <v>0.03</v>
      </c>
      <c r="AW70" s="93">
        <f t="shared" ref="AW70:AW73" si="502">ROUND((AZ70/AU70/10)+AD70,2)*-1</f>
        <v>-0.12</v>
      </c>
      <c r="AX70" s="93">
        <f>AV70+AW70</f>
        <v>-0.09</v>
      </c>
      <c r="AY70" s="95">
        <f t="shared" ref="AY70:AY73" si="503">AK70+AL70</f>
        <v>0</v>
      </c>
      <c r="AZ70" s="95">
        <f t="shared" ref="AZ70:AZ73" si="504">AP70</f>
        <v>90000</v>
      </c>
      <c r="BA70" s="96">
        <f>BB70+BI70</f>
        <v>215640</v>
      </c>
      <c r="BB70" s="96">
        <f>BD70+BE70+BF70+BG70+BH70</f>
        <v>125640</v>
      </c>
      <c r="BC70" s="97">
        <v>4</v>
      </c>
      <c r="BD70" s="88">
        <v>100640</v>
      </c>
      <c r="BE70" s="88">
        <v>25000</v>
      </c>
      <c r="BF70" s="88"/>
      <c r="BG70" s="88"/>
      <c r="BH70" s="88"/>
      <c r="BI70" s="96">
        <f>BJ70+BK70+BL70</f>
        <v>90000</v>
      </c>
      <c r="BJ70" s="88"/>
      <c r="BK70" s="88">
        <v>90000</v>
      </c>
      <c r="BL70" s="88"/>
      <c r="BM70" s="88">
        <f t="shared" ref="BM70:BM73" si="505">(BE70+BF70+BG70)-(AJ70+AK70+AL70)</f>
        <v>0</v>
      </c>
      <c r="BN70" s="88">
        <f t="shared" ref="BN70:BN73" si="506">(BJ70+BK70)-(AO70+AP70)</f>
        <v>0</v>
      </c>
      <c r="BO70" s="9">
        <v>56067</v>
      </c>
      <c r="BP70" s="9">
        <v>27130</v>
      </c>
      <c r="BQ70" s="93">
        <f t="shared" ref="BQ70:BQ73" si="507">ROUND(((BF70+BG70)-(AK70+AL70))/BO70/10,2)*-1</f>
        <v>0</v>
      </c>
      <c r="BR70" s="93">
        <f t="shared" ref="BR70:BR73" si="508">ROUND(((BK70-AP70)/BP70/10),2)*-1</f>
        <v>0</v>
      </c>
      <c r="BS70" s="93">
        <f>BQ70+BR70</f>
        <v>0</v>
      </c>
      <c r="BT70" s="96">
        <f>BU70+CB70</f>
        <v>215640</v>
      </c>
      <c r="BU70" s="96">
        <f>BW70+BX70+BY70+BZ70+CA70</f>
        <v>125640</v>
      </c>
      <c r="BV70" s="97">
        <v>4</v>
      </c>
      <c r="BW70" s="88">
        <v>100640</v>
      </c>
      <c r="BX70" s="88">
        <v>25000</v>
      </c>
      <c r="BY70" s="88"/>
      <c r="BZ70" s="88"/>
      <c r="CA70" s="88"/>
      <c r="CB70" s="96">
        <f>CC70+CD70+CE70</f>
        <v>90000</v>
      </c>
      <c r="CC70" s="88"/>
      <c r="CD70" s="88">
        <v>90000</v>
      </c>
      <c r="CE70" s="88"/>
      <c r="CF70" s="88">
        <f t="shared" ref="CF70:CF73" si="509">(BX70+BY70+BZ70)-(BE70+BF70+BG70)</f>
        <v>0</v>
      </c>
      <c r="CG70" s="88">
        <f t="shared" ref="CG70:CG73" si="510">(CC70+CD70)-(BJ70+BK70)</f>
        <v>0</v>
      </c>
      <c r="CH70" s="9">
        <v>56067</v>
      </c>
      <c r="CI70" s="9">
        <v>27130</v>
      </c>
      <c r="CJ70" s="99">
        <f t="shared" ref="CJ70:CJ73" si="511">ROUND(((BY70+BZ70)-(BF70+BG70))/CH70/10,2)*-1</f>
        <v>0</v>
      </c>
      <c r="CK70" s="99">
        <f t="shared" ref="CK70:CK73" si="512">ROUND(((CD70-BK70)/CI70/10),2)*-1</f>
        <v>0</v>
      </c>
      <c r="CL70" s="99">
        <f>CJ70+CK70</f>
        <v>0</v>
      </c>
      <c r="CM70" s="96">
        <f>CN70+CU70</f>
        <v>215640</v>
      </c>
      <c r="CN70" s="96">
        <f>CP70+CQ70+CR70+CS70+CT70</f>
        <v>125640</v>
      </c>
      <c r="CO70" s="97">
        <v>4</v>
      </c>
      <c r="CP70" s="88">
        <v>100640</v>
      </c>
      <c r="CQ70" s="88">
        <v>25000</v>
      </c>
      <c r="CR70" s="88"/>
      <c r="CS70" s="88"/>
      <c r="CT70" s="88"/>
      <c r="CU70" s="96">
        <f>CV70+CW70+CX70</f>
        <v>90000</v>
      </c>
      <c r="CV70" s="88"/>
      <c r="CW70" s="88">
        <v>90000</v>
      </c>
      <c r="CX70" s="88"/>
      <c r="CY70" s="88">
        <f t="shared" ref="CY70:CY73" si="513">(CQ70+CR70+CS70)-(BX70+BY70+BZ70)</f>
        <v>0</v>
      </c>
      <c r="CZ70" s="88">
        <f t="shared" ref="CZ70:CZ73" si="514">(CV70+CW70)-(CC70+CD70)</f>
        <v>0</v>
      </c>
      <c r="DA70" s="9">
        <v>56067</v>
      </c>
      <c r="DB70" s="9">
        <v>27130</v>
      </c>
      <c r="DC70" s="99">
        <f t="shared" ref="DC70" si="515">ROUND(((CR70+CS70)-(BY70+BZ70))/DA70/10,2)*-1</f>
        <v>0</v>
      </c>
      <c r="DD70" s="99">
        <f t="shared" ref="DD70" si="516">ROUND(((CW70-CD70)/DB70/10),2)*-1</f>
        <v>0</v>
      </c>
      <c r="DE70" s="99">
        <f>DC70+DD70</f>
        <v>0</v>
      </c>
      <c r="DF70" s="96">
        <f>DG70+DN70</f>
        <v>215640</v>
      </c>
      <c r="DG70" s="96">
        <f>DI70+DJ70+DK70+DL70+DM70</f>
        <v>125640</v>
      </c>
      <c r="DH70" s="97">
        <v>4</v>
      </c>
      <c r="DI70" s="88">
        <v>100640</v>
      </c>
      <c r="DJ70" s="88">
        <v>25000</v>
      </c>
      <c r="DK70" s="88"/>
      <c r="DL70" s="88"/>
      <c r="DM70" s="88"/>
      <c r="DN70" s="96">
        <f>DO70+DP70+DQ70</f>
        <v>90000</v>
      </c>
      <c r="DO70" s="88"/>
      <c r="DP70" s="88">
        <v>90000</v>
      </c>
      <c r="DQ70" s="88"/>
      <c r="DR70" s="88">
        <f t="shared" ref="DR70:DR73" si="517">(DJ70+DK70+DL70)-(CQ70+CR70+CS70)</f>
        <v>0</v>
      </c>
      <c r="DS70" s="88">
        <f t="shared" ref="DS70:DS73" si="518">(DO70+DP70)-(CV70+CW70)</f>
        <v>0</v>
      </c>
      <c r="DT70" s="9">
        <v>56067</v>
      </c>
      <c r="DU70" s="9">
        <v>27130</v>
      </c>
      <c r="DV70" s="99">
        <f t="shared" ref="DV70" si="519">ROUND(((DK70+DL70)-(CR70+CS70))/DT70/10,2)*-1</f>
        <v>0</v>
      </c>
      <c r="DW70" s="99">
        <f t="shared" ref="DW70" si="520">ROUND(((DP70-CW70)/DU70/10),2)*-1</f>
        <v>0</v>
      </c>
      <c r="DX70" s="99">
        <f>DV70+DW70</f>
        <v>0</v>
      </c>
    </row>
    <row r="71" spans="1:128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41">
        <f>I71+P71</f>
        <v>0</v>
      </c>
      <c r="I71" s="41">
        <f>K71+L71+M71+N71+O71</f>
        <v>0</v>
      </c>
      <c r="J71" s="5"/>
      <c r="K71" s="9"/>
      <c r="L71" s="9"/>
      <c r="M71" s="9"/>
      <c r="N71" s="9"/>
      <c r="O71" s="9"/>
      <c r="P71" s="41">
        <f>Q71+R71+S71</f>
        <v>0</v>
      </c>
      <c r="Q71" s="9"/>
      <c r="R71" s="9"/>
      <c r="S71" s="9"/>
      <c r="T71" s="71">
        <f>(L71+M71+N71)*-1</f>
        <v>0</v>
      </c>
      <c r="U71" s="71">
        <f>(Q71+R71)*-1</f>
        <v>0</v>
      </c>
      <c r="V71" s="9">
        <f t="shared" si="500"/>
        <v>0</v>
      </c>
      <c r="W71" s="9">
        <f t="shared" si="500"/>
        <v>0</v>
      </c>
      <c r="X71" s="46" t="s">
        <v>225</v>
      </c>
      <c r="Y71" s="46" t="s">
        <v>225</v>
      </c>
      <c r="Z71" s="76">
        <f>IF(T71=0,0,ROUND((T71+L71)/X71/10,2))</f>
        <v>0</v>
      </c>
      <c r="AA71" s="76">
        <f>IF(U71=0,0,ROUND((U71+Q71)/Y71/10,2))</f>
        <v>0</v>
      </c>
      <c r="AB71" s="76">
        <f>Z71+AA71</f>
        <v>0</v>
      </c>
      <c r="AC71" s="47">
        <v>0</v>
      </c>
      <c r="AD71" s="47">
        <v>0</v>
      </c>
      <c r="AE71" s="47">
        <f>AC71+AD71</f>
        <v>0</v>
      </c>
      <c r="AF71" s="41">
        <f>AG71+AN71</f>
        <v>0</v>
      </c>
      <c r="AG71" s="41">
        <f>AI71+AJ71+AK71+AL71+AM71</f>
        <v>0</v>
      </c>
      <c r="AH71" s="5"/>
      <c r="AI71" s="9"/>
      <c r="AJ71" s="9"/>
      <c r="AK71" s="9"/>
      <c r="AL71" s="9"/>
      <c r="AM71" s="9"/>
      <c r="AN71" s="41">
        <f>AO71+AP71+AQ71</f>
        <v>0</v>
      </c>
      <c r="AO71" s="9"/>
      <c r="AP71" s="9"/>
      <c r="AQ71" s="9"/>
      <c r="AR71" s="88">
        <f>((AL71+AK71+AJ71)-((V71)*-1))*-1</f>
        <v>0</v>
      </c>
      <c r="AS71" s="88">
        <f>((AO71+AP71)-((W71)*-1))*-1</f>
        <v>0</v>
      </c>
      <c r="AT71" s="46" t="s">
        <v>225</v>
      </c>
      <c r="AU71" s="46" t="s">
        <v>225</v>
      </c>
      <c r="AV71" s="93">
        <v>0</v>
      </c>
      <c r="AW71" s="93">
        <v>0</v>
      </c>
      <c r="AX71" s="93">
        <f>AV71+AW71</f>
        <v>0</v>
      </c>
      <c r="AY71" s="95">
        <f t="shared" si="503"/>
        <v>0</v>
      </c>
      <c r="AZ71" s="95">
        <f t="shared" si="504"/>
        <v>0</v>
      </c>
      <c r="BA71" s="96">
        <f>BB71+BI71</f>
        <v>0</v>
      </c>
      <c r="BB71" s="96">
        <f>BD71+BE71+BF71+BG71+BH71</f>
        <v>0</v>
      </c>
      <c r="BC71" s="97"/>
      <c r="BD71" s="88"/>
      <c r="BE71" s="88"/>
      <c r="BF71" s="88"/>
      <c r="BG71" s="88"/>
      <c r="BH71" s="88"/>
      <c r="BI71" s="96">
        <f>BJ71+BK71+BL71</f>
        <v>0</v>
      </c>
      <c r="BJ71" s="88"/>
      <c r="BK71" s="88"/>
      <c r="BL71" s="88"/>
      <c r="BM71" s="88">
        <f t="shared" si="505"/>
        <v>0</v>
      </c>
      <c r="BN71" s="88">
        <f t="shared" si="506"/>
        <v>0</v>
      </c>
      <c r="BO71" s="46" t="s">
        <v>225</v>
      </c>
      <c r="BP71" s="46" t="s">
        <v>225</v>
      </c>
      <c r="BQ71" s="93">
        <v>0</v>
      </c>
      <c r="BR71" s="93">
        <v>0</v>
      </c>
      <c r="BS71" s="93">
        <f>BQ71+BR71</f>
        <v>0</v>
      </c>
      <c r="BT71" s="96">
        <f>BU71+CB71</f>
        <v>0</v>
      </c>
      <c r="BU71" s="96">
        <f>BW71+BX71+BY71+BZ71+CA71</f>
        <v>0</v>
      </c>
      <c r="BV71" s="97"/>
      <c r="BW71" s="88"/>
      <c r="BX71" s="88"/>
      <c r="BY71" s="88"/>
      <c r="BZ71" s="88"/>
      <c r="CA71" s="88"/>
      <c r="CB71" s="96">
        <f>CC71+CD71+CE71</f>
        <v>0</v>
      </c>
      <c r="CC71" s="88"/>
      <c r="CD71" s="88"/>
      <c r="CE71" s="88"/>
      <c r="CF71" s="88">
        <f t="shared" si="509"/>
        <v>0</v>
      </c>
      <c r="CG71" s="88">
        <f t="shared" si="510"/>
        <v>0</v>
      </c>
      <c r="CH71" s="46" t="s">
        <v>225</v>
      </c>
      <c r="CI71" s="46" t="s">
        <v>225</v>
      </c>
      <c r="CJ71" s="99">
        <v>0</v>
      </c>
      <c r="CK71" s="99">
        <v>0</v>
      </c>
      <c r="CL71" s="99">
        <f>CJ71+CK71</f>
        <v>0</v>
      </c>
      <c r="CM71" s="96">
        <f>CN71+CU71</f>
        <v>0</v>
      </c>
      <c r="CN71" s="96">
        <f>CP71+CQ71+CR71+CS71+CT71</f>
        <v>0</v>
      </c>
      <c r="CO71" s="97"/>
      <c r="CP71" s="88"/>
      <c r="CQ71" s="88"/>
      <c r="CR71" s="88"/>
      <c r="CS71" s="88"/>
      <c r="CT71" s="88"/>
      <c r="CU71" s="96">
        <f>CV71+CW71+CX71</f>
        <v>0</v>
      </c>
      <c r="CV71" s="88"/>
      <c r="CW71" s="88"/>
      <c r="CX71" s="88"/>
      <c r="CY71" s="88">
        <f t="shared" si="513"/>
        <v>0</v>
      </c>
      <c r="CZ71" s="88">
        <f t="shared" si="514"/>
        <v>0</v>
      </c>
      <c r="DA71" s="46" t="s">
        <v>225</v>
      </c>
      <c r="DB71" s="46" t="s">
        <v>225</v>
      </c>
      <c r="DC71" s="99">
        <v>0</v>
      </c>
      <c r="DD71" s="99">
        <v>0</v>
      </c>
      <c r="DE71" s="99">
        <f>DC71+DD71</f>
        <v>0</v>
      </c>
      <c r="DF71" s="96">
        <f>DG71+DN71</f>
        <v>0</v>
      </c>
      <c r="DG71" s="96">
        <f>DI71+DJ71+DK71+DL71+DM71</f>
        <v>0</v>
      </c>
      <c r="DH71" s="97"/>
      <c r="DI71" s="88"/>
      <c r="DJ71" s="88"/>
      <c r="DK71" s="88"/>
      <c r="DL71" s="88"/>
      <c r="DM71" s="88"/>
      <c r="DN71" s="96">
        <f>DO71+DP71+DQ71</f>
        <v>0</v>
      </c>
      <c r="DO71" s="88"/>
      <c r="DP71" s="88"/>
      <c r="DQ71" s="88"/>
      <c r="DR71" s="88">
        <f t="shared" si="517"/>
        <v>0</v>
      </c>
      <c r="DS71" s="88">
        <f t="shared" si="518"/>
        <v>0</v>
      </c>
      <c r="DT71" s="46" t="s">
        <v>225</v>
      </c>
      <c r="DU71" s="46" t="s">
        <v>225</v>
      </c>
      <c r="DV71" s="99">
        <v>0</v>
      </c>
      <c r="DW71" s="99">
        <v>0</v>
      </c>
      <c r="DX71" s="99">
        <f>DV71+DW71</f>
        <v>0</v>
      </c>
    </row>
    <row r="72" spans="1:128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41">
        <f>I72+P72</f>
        <v>95000</v>
      </c>
      <c r="I72" s="41">
        <f>K72+L72+M72+N72+O72</f>
        <v>0</v>
      </c>
      <c r="J72" s="5"/>
      <c r="K72" s="9"/>
      <c r="L72" s="9"/>
      <c r="M72" s="9"/>
      <c r="N72" s="9"/>
      <c r="O72" s="9"/>
      <c r="P72" s="41">
        <f>Q72+R72+S72</f>
        <v>95000</v>
      </c>
      <c r="Q72" s="9">
        <v>15000</v>
      </c>
      <c r="R72" s="9">
        <v>80000</v>
      </c>
      <c r="S72" s="9"/>
      <c r="T72" s="71">
        <f>(L72+M72+N72)*-1</f>
        <v>0</v>
      </c>
      <c r="U72" s="71">
        <f>(Q72+R72)*-1</f>
        <v>-95000</v>
      </c>
      <c r="V72" s="9">
        <f t="shared" si="500"/>
        <v>0</v>
      </c>
      <c r="W72" s="9">
        <f t="shared" si="500"/>
        <v>-61750</v>
      </c>
      <c r="X72" s="46" t="s">
        <v>225</v>
      </c>
      <c r="Y72" s="9">
        <v>26460</v>
      </c>
      <c r="Z72" s="76">
        <f>IF(T72=0,0,ROUND((T72+L72)/X72/10,2))</f>
        <v>0</v>
      </c>
      <c r="AA72" s="76">
        <f>IF(U72=0,0,ROUND((U72+Q72)/Y72/10,2))</f>
        <v>-0.3</v>
      </c>
      <c r="AB72" s="76">
        <f>Z72+AA72</f>
        <v>-0.3</v>
      </c>
      <c r="AC72" s="47">
        <v>0</v>
      </c>
      <c r="AD72" s="47">
        <v>-0.23</v>
      </c>
      <c r="AE72" s="47">
        <f>AC72+AD72</f>
        <v>-0.23</v>
      </c>
      <c r="AF72" s="41">
        <f>AG72+AN72</f>
        <v>95000</v>
      </c>
      <c r="AG72" s="41">
        <f>AI72+AJ72+AK72+AL72+AM72</f>
        <v>0</v>
      </c>
      <c r="AH72" s="5"/>
      <c r="AI72" s="9"/>
      <c r="AJ72" s="9"/>
      <c r="AK72" s="9"/>
      <c r="AL72" s="9"/>
      <c r="AM72" s="9"/>
      <c r="AN72" s="41">
        <f>AO72+AP72+AQ72</f>
        <v>95000</v>
      </c>
      <c r="AO72" s="9">
        <v>15000</v>
      </c>
      <c r="AP72" s="9">
        <v>80000</v>
      </c>
      <c r="AQ72" s="9"/>
      <c r="AR72" s="88">
        <f>((AL72+AK72+AJ72)-((V72)*-1))*-1</f>
        <v>0</v>
      </c>
      <c r="AS72" s="88">
        <f>((AO72+AP72)-((W72)*-1))*-1</f>
        <v>-33250</v>
      </c>
      <c r="AT72" s="46" t="s">
        <v>225</v>
      </c>
      <c r="AU72" s="9">
        <v>26460</v>
      </c>
      <c r="AV72" s="93">
        <v>0</v>
      </c>
      <c r="AW72" s="93">
        <f t="shared" si="502"/>
        <v>-7.0000000000000007E-2</v>
      </c>
      <c r="AX72" s="93">
        <f>AV72+AW72</f>
        <v>-7.0000000000000007E-2</v>
      </c>
      <c r="AY72" s="95">
        <f t="shared" si="503"/>
        <v>0</v>
      </c>
      <c r="AZ72" s="95">
        <f t="shared" si="504"/>
        <v>80000</v>
      </c>
      <c r="BA72" s="96">
        <f>BB72+BI72</f>
        <v>95000</v>
      </c>
      <c r="BB72" s="96">
        <f>BD72+BE72+BF72+BG72+BH72</f>
        <v>0</v>
      </c>
      <c r="BC72" s="97"/>
      <c r="BD72" s="88"/>
      <c r="BE72" s="88"/>
      <c r="BF72" s="88"/>
      <c r="BG72" s="88"/>
      <c r="BH72" s="88"/>
      <c r="BI72" s="96">
        <f>BJ72+BK72+BL72</f>
        <v>95000</v>
      </c>
      <c r="BJ72" s="88">
        <v>15000</v>
      </c>
      <c r="BK72" s="88">
        <v>80000</v>
      </c>
      <c r="BL72" s="88"/>
      <c r="BM72" s="88">
        <f t="shared" si="505"/>
        <v>0</v>
      </c>
      <c r="BN72" s="88">
        <f t="shared" si="506"/>
        <v>0</v>
      </c>
      <c r="BO72" s="46" t="s">
        <v>225</v>
      </c>
      <c r="BP72" s="9">
        <v>26460</v>
      </c>
      <c r="BQ72" s="93">
        <v>0</v>
      </c>
      <c r="BR72" s="93">
        <f t="shared" si="508"/>
        <v>0</v>
      </c>
      <c r="BS72" s="93">
        <f>BQ72+BR72</f>
        <v>0</v>
      </c>
      <c r="BT72" s="96">
        <f>BU72+CB72</f>
        <v>95000</v>
      </c>
      <c r="BU72" s="96">
        <f>BW72+BX72+BY72+BZ72+CA72</f>
        <v>0</v>
      </c>
      <c r="BV72" s="97"/>
      <c r="BW72" s="88"/>
      <c r="BX72" s="88"/>
      <c r="BY72" s="88"/>
      <c r="BZ72" s="88"/>
      <c r="CA72" s="88"/>
      <c r="CB72" s="96">
        <f>CC72+CD72+CE72</f>
        <v>95000</v>
      </c>
      <c r="CC72" s="88">
        <v>15000</v>
      </c>
      <c r="CD72" s="88">
        <v>80000</v>
      </c>
      <c r="CE72" s="88"/>
      <c r="CF72" s="88">
        <f t="shared" si="509"/>
        <v>0</v>
      </c>
      <c r="CG72" s="88">
        <f t="shared" si="510"/>
        <v>0</v>
      </c>
      <c r="CH72" s="46" t="s">
        <v>225</v>
      </c>
      <c r="CI72" s="9">
        <v>26460</v>
      </c>
      <c r="CJ72" s="99">
        <v>0</v>
      </c>
      <c r="CK72" s="99">
        <f t="shared" si="512"/>
        <v>0</v>
      </c>
      <c r="CL72" s="99">
        <f>CJ72+CK72</f>
        <v>0</v>
      </c>
      <c r="CM72" s="96">
        <f>CN72+CU72</f>
        <v>95000</v>
      </c>
      <c r="CN72" s="96">
        <f>CP72+CQ72+CR72+CS72+CT72</f>
        <v>0</v>
      </c>
      <c r="CO72" s="97"/>
      <c r="CP72" s="88"/>
      <c r="CQ72" s="88"/>
      <c r="CR72" s="88"/>
      <c r="CS72" s="88"/>
      <c r="CT72" s="88"/>
      <c r="CU72" s="96">
        <f>CV72+CW72+CX72</f>
        <v>95000</v>
      </c>
      <c r="CV72" s="88">
        <v>15000</v>
      </c>
      <c r="CW72" s="88">
        <v>80000</v>
      </c>
      <c r="CX72" s="88"/>
      <c r="CY72" s="88">
        <f t="shared" si="513"/>
        <v>0</v>
      </c>
      <c r="CZ72" s="88">
        <f t="shared" si="514"/>
        <v>0</v>
      </c>
      <c r="DA72" s="46" t="s">
        <v>225</v>
      </c>
      <c r="DB72" s="9">
        <v>26460</v>
      </c>
      <c r="DC72" s="99">
        <v>0</v>
      </c>
      <c r="DD72" s="99">
        <f t="shared" ref="DD72:DD73" si="521">ROUND(((CW72-CD72)/DB72/10),2)*-1</f>
        <v>0</v>
      </c>
      <c r="DE72" s="99">
        <f>DC72+DD72</f>
        <v>0</v>
      </c>
      <c r="DF72" s="96">
        <f>DG72+DN72</f>
        <v>95000</v>
      </c>
      <c r="DG72" s="96">
        <f>DI72+DJ72+DK72+DL72+DM72</f>
        <v>0</v>
      </c>
      <c r="DH72" s="97"/>
      <c r="DI72" s="88"/>
      <c r="DJ72" s="88"/>
      <c r="DK72" s="88"/>
      <c r="DL72" s="88"/>
      <c r="DM72" s="88"/>
      <c r="DN72" s="96">
        <f>DO72+DP72+DQ72</f>
        <v>95000</v>
      </c>
      <c r="DO72" s="88">
        <v>15000</v>
      </c>
      <c r="DP72" s="88">
        <v>80000</v>
      </c>
      <c r="DQ72" s="88"/>
      <c r="DR72" s="88">
        <f t="shared" si="517"/>
        <v>0</v>
      </c>
      <c r="DS72" s="88">
        <f t="shared" si="518"/>
        <v>0</v>
      </c>
      <c r="DT72" s="46" t="s">
        <v>225</v>
      </c>
      <c r="DU72" s="9">
        <v>26460</v>
      </c>
      <c r="DV72" s="99">
        <v>0</v>
      </c>
      <c r="DW72" s="99">
        <f t="shared" ref="DW72:DW73" si="522">ROUND(((DP72-CW72)/DU72/10),2)*-1</f>
        <v>0</v>
      </c>
      <c r="DX72" s="99">
        <f>DV72+DW72</f>
        <v>0</v>
      </c>
    </row>
    <row r="73" spans="1:128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41">
        <f>I73+P73</f>
        <v>230000</v>
      </c>
      <c r="I73" s="41">
        <f>K73+L73+M73+N73+O73</f>
        <v>0</v>
      </c>
      <c r="J73" s="5"/>
      <c r="K73" s="9"/>
      <c r="L73" s="9"/>
      <c r="M73" s="9"/>
      <c r="N73" s="9"/>
      <c r="O73" s="9"/>
      <c r="P73" s="41">
        <f>Q73+R73+S73</f>
        <v>230000</v>
      </c>
      <c r="Q73" s="9">
        <v>30000</v>
      </c>
      <c r="R73" s="9">
        <v>200000</v>
      </c>
      <c r="S73" s="9"/>
      <c r="T73" s="71">
        <f>(L73+M73+N73)*-1</f>
        <v>0</v>
      </c>
      <c r="U73" s="71">
        <f>(Q73+R73)*-1</f>
        <v>-230000</v>
      </c>
      <c r="V73" s="9">
        <f t="shared" si="500"/>
        <v>0</v>
      </c>
      <c r="W73" s="9">
        <f t="shared" si="500"/>
        <v>-149500</v>
      </c>
      <c r="X73" s="9">
        <v>42328</v>
      </c>
      <c r="Y73" s="9">
        <v>23868</v>
      </c>
      <c r="Z73" s="76">
        <f>IF(T73=0,0,ROUND((T73+L73)/X73/10,2))</f>
        <v>0</v>
      </c>
      <c r="AA73" s="76">
        <f>IF(U73=0,0,ROUND((U73+Q73)/Y73/10,2))</f>
        <v>-0.84</v>
      </c>
      <c r="AB73" s="76">
        <f>Z73+AA73</f>
        <v>-0.84</v>
      </c>
      <c r="AC73" s="47">
        <v>0</v>
      </c>
      <c r="AD73" s="47">
        <v>-0.62</v>
      </c>
      <c r="AE73" s="47">
        <f>AC73+AD73</f>
        <v>-0.62</v>
      </c>
      <c r="AF73" s="41">
        <f>AG73+AN73</f>
        <v>230000</v>
      </c>
      <c r="AG73" s="41">
        <f>AI73+AJ73+AK73+AL73+AM73</f>
        <v>0</v>
      </c>
      <c r="AH73" s="5"/>
      <c r="AI73" s="9"/>
      <c r="AJ73" s="9"/>
      <c r="AK73" s="9"/>
      <c r="AL73" s="9"/>
      <c r="AM73" s="9"/>
      <c r="AN73" s="41">
        <f>AO73+AP73+AQ73</f>
        <v>230000</v>
      </c>
      <c r="AO73" s="9">
        <v>30000</v>
      </c>
      <c r="AP73" s="9">
        <v>200000</v>
      </c>
      <c r="AQ73" s="9"/>
      <c r="AR73" s="88">
        <f>((AL73+AK73+AJ73)-((V73)*-1))*-1</f>
        <v>0</v>
      </c>
      <c r="AS73" s="88">
        <f>((AO73+AP73)-((W73)*-1))*-1</f>
        <v>-80500</v>
      </c>
      <c r="AT73" s="9">
        <v>42328</v>
      </c>
      <c r="AU73" s="9">
        <v>23868</v>
      </c>
      <c r="AV73" s="93">
        <f t="shared" si="501"/>
        <v>0</v>
      </c>
      <c r="AW73" s="93">
        <f t="shared" si="502"/>
        <v>-0.22</v>
      </c>
      <c r="AX73" s="93">
        <f>AV73+AW73</f>
        <v>-0.22</v>
      </c>
      <c r="AY73" s="95">
        <f t="shared" si="503"/>
        <v>0</v>
      </c>
      <c r="AZ73" s="95">
        <f t="shared" si="504"/>
        <v>200000</v>
      </c>
      <c r="BA73" s="96">
        <f>BB73+BI73</f>
        <v>230000</v>
      </c>
      <c r="BB73" s="96">
        <f>BD73+BE73+BF73+BG73+BH73</f>
        <v>0</v>
      </c>
      <c r="BC73" s="97"/>
      <c r="BD73" s="88"/>
      <c r="BE73" s="88"/>
      <c r="BF73" s="88"/>
      <c r="BG73" s="88"/>
      <c r="BH73" s="88"/>
      <c r="BI73" s="96">
        <f>BJ73+BK73+BL73</f>
        <v>230000</v>
      </c>
      <c r="BJ73" s="88">
        <v>30000</v>
      </c>
      <c r="BK73" s="88">
        <v>200000</v>
      </c>
      <c r="BL73" s="88"/>
      <c r="BM73" s="88">
        <f t="shared" si="505"/>
        <v>0</v>
      </c>
      <c r="BN73" s="88">
        <f t="shared" si="506"/>
        <v>0</v>
      </c>
      <c r="BO73" s="9">
        <v>42328</v>
      </c>
      <c r="BP73" s="9">
        <v>23868</v>
      </c>
      <c r="BQ73" s="93">
        <f t="shared" si="507"/>
        <v>0</v>
      </c>
      <c r="BR73" s="93">
        <f t="shared" si="508"/>
        <v>0</v>
      </c>
      <c r="BS73" s="93">
        <f>BQ73+BR73</f>
        <v>0</v>
      </c>
      <c r="BT73" s="96">
        <f>BU73+CB73</f>
        <v>230000</v>
      </c>
      <c r="BU73" s="96">
        <f>BW73+BX73+BY73+BZ73+CA73</f>
        <v>0</v>
      </c>
      <c r="BV73" s="97"/>
      <c r="BW73" s="88"/>
      <c r="BX73" s="88"/>
      <c r="BY73" s="88"/>
      <c r="BZ73" s="88"/>
      <c r="CA73" s="88"/>
      <c r="CB73" s="96">
        <f>CC73+CD73+CE73</f>
        <v>230000</v>
      </c>
      <c r="CC73" s="88">
        <v>30000</v>
      </c>
      <c r="CD73" s="88">
        <v>200000</v>
      </c>
      <c r="CE73" s="88"/>
      <c r="CF73" s="88">
        <f t="shared" si="509"/>
        <v>0</v>
      </c>
      <c r="CG73" s="88">
        <f t="shared" si="510"/>
        <v>0</v>
      </c>
      <c r="CH73" s="9">
        <v>42328</v>
      </c>
      <c r="CI73" s="9">
        <v>23868</v>
      </c>
      <c r="CJ73" s="99">
        <f t="shared" si="511"/>
        <v>0</v>
      </c>
      <c r="CK73" s="99">
        <f t="shared" si="512"/>
        <v>0</v>
      </c>
      <c r="CL73" s="99">
        <f>CJ73+CK73</f>
        <v>0</v>
      </c>
      <c r="CM73" s="96">
        <f>CN73+CU73</f>
        <v>230000</v>
      </c>
      <c r="CN73" s="96">
        <f>CP73+CQ73+CR73+CS73+CT73</f>
        <v>0</v>
      </c>
      <c r="CO73" s="97"/>
      <c r="CP73" s="88"/>
      <c r="CQ73" s="88"/>
      <c r="CR73" s="88"/>
      <c r="CS73" s="88"/>
      <c r="CT73" s="88"/>
      <c r="CU73" s="96">
        <f>CV73+CW73+CX73</f>
        <v>230000</v>
      </c>
      <c r="CV73" s="88">
        <v>30000</v>
      </c>
      <c r="CW73" s="88">
        <v>200000</v>
      </c>
      <c r="CX73" s="88"/>
      <c r="CY73" s="88">
        <f t="shared" si="513"/>
        <v>0</v>
      </c>
      <c r="CZ73" s="88">
        <f t="shared" si="514"/>
        <v>0</v>
      </c>
      <c r="DA73" s="9">
        <v>42328</v>
      </c>
      <c r="DB73" s="9">
        <v>23868</v>
      </c>
      <c r="DC73" s="99">
        <f t="shared" ref="DC73" si="523">ROUND(((CR73+CS73)-(BY73+BZ73))/DA73/10,2)*-1</f>
        <v>0</v>
      </c>
      <c r="DD73" s="99">
        <f t="shared" si="521"/>
        <v>0</v>
      </c>
      <c r="DE73" s="99">
        <f>DC73+DD73</f>
        <v>0</v>
      </c>
      <c r="DF73" s="96">
        <f>DG73+DN73</f>
        <v>230000</v>
      </c>
      <c r="DG73" s="96">
        <f>DI73+DJ73+DK73+DL73+DM73</f>
        <v>0</v>
      </c>
      <c r="DH73" s="97"/>
      <c r="DI73" s="88"/>
      <c r="DJ73" s="88"/>
      <c r="DK73" s="88"/>
      <c r="DL73" s="88"/>
      <c r="DM73" s="88"/>
      <c r="DN73" s="96">
        <f>DO73+DP73+DQ73</f>
        <v>230000</v>
      </c>
      <c r="DO73" s="88">
        <v>30000</v>
      </c>
      <c r="DP73" s="88">
        <v>200000</v>
      </c>
      <c r="DQ73" s="88"/>
      <c r="DR73" s="88">
        <f t="shared" si="517"/>
        <v>0</v>
      </c>
      <c r="DS73" s="88">
        <f t="shared" si="518"/>
        <v>0</v>
      </c>
      <c r="DT73" s="9">
        <v>42328</v>
      </c>
      <c r="DU73" s="9">
        <v>23868</v>
      </c>
      <c r="DV73" s="99">
        <f t="shared" ref="DV73" si="524">ROUND(((DK73+DL73)-(CR73+CS73))/DT73/10,2)*-1</f>
        <v>0</v>
      </c>
      <c r="DW73" s="99">
        <f t="shared" si="522"/>
        <v>0</v>
      </c>
      <c r="DX73" s="99">
        <f>DV73+DW73</f>
        <v>0</v>
      </c>
    </row>
    <row r="74" spans="1:128" x14ac:dyDescent="0.25">
      <c r="A74" s="30"/>
      <c r="B74" s="31"/>
      <c r="C74" s="32"/>
      <c r="D74" s="33" t="s">
        <v>164</v>
      </c>
      <c r="E74" s="31"/>
      <c r="F74" s="31"/>
      <c r="G74" s="32"/>
      <c r="H74" s="34">
        <f t="shared" ref="H74:AB74" si="525">SUBTOTAL(9,H70:H73)</f>
        <v>540640</v>
      </c>
      <c r="I74" s="34">
        <f t="shared" si="525"/>
        <v>125640</v>
      </c>
      <c r="J74" s="34">
        <f t="shared" si="525"/>
        <v>4</v>
      </c>
      <c r="K74" s="34">
        <f t="shared" si="525"/>
        <v>100640</v>
      </c>
      <c r="L74" s="34">
        <f t="shared" si="525"/>
        <v>25000</v>
      </c>
      <c r="M74" s="34">
        <f t="shared" si="525"/>
        <v>0</v>
      </c>
      <c r="N74" s="34">
        <f t="shared" si="525"/>
        <v>0</v>
      </c>
      <c r="O74" s="34">
        <f t="shared" si="525"/>
        <v>0</v>
      </c>
      <c r="P74" s="34">
        <f t="shared" si="525"/>
        <v>415000</v>
      </c>
      <c r="Q74" s="34">
        <f t="shared" si="525"/>
        <v>45000</v>
      </c>
      <c r="R74" s="34">
        <f t="shared" si="525"/>
        <v>370000</v>
      </c>
      <c r="S74" s="34">
        <f t="shared" si="525"/>
        <v>0</v>
      </c>
      <c r="T74" s="34">
        <f t="shared" si="525"/>
        <v>-25000</v>
      </c>
      <c r="U74" s="34">
        <f t="shared" si="525"/>
        <v>-415000</v>
      </c>
      <c r="V74" s="34">
        <f t="shared" si="525"/>
        <v>-16250</v>
      </c>
      <c r="W74" s="34">
        <f t="shared" si="525"/>
        <v>-269750</v>
      </c>
      <c r="X74" s="34">
        <f t="shared" si="525"/>
        <v>98395</v>
      </c>
      <c r="Y74" s="34">
        <f t="shared" si="525"/>
        <v>77458</v>
      </c>
      <c r="Z74" s="48">
        <f t="shared" si="525"/>
        <v>0</v>
      </c>
      <c r="AA74" s="48">
        <f t="shared" si="525"/>
        <v>-1.47</v>
      </c>
      <c r="AB74" s="48">
        <f t="shared" si="525"/>
        <v>-1.47</v>
      </c>
      <c r="AC74" s="48">
        <v>-0.03</v>
      </c>
      <c r="AD74" s="48">
        <v>-1.06</v>
      </c>
      <c r="AE74" s="48">
        <f t="shared" ref="AE74:AX74" si="526">SUBTOTAL(9,AE70:AE73)</f>
        <v>-1.0899999999999999</v>
      </c>
      <c r="AF74" s="34">
        <f t="shared" si="526"/>
        <v>540640</v>
      </c>
      <c r="AG74" s="34">
        <f t="shared" si="526"/>
        <v>125640</v>
      </c>
      <c r="AH74" s="34">
        <f t="shared" si="526"/>
        <v>4</v>
      </c>
      <c r="AI74" s="34">
        <f t="shared" si="526"/>
        <v>100640</v>
      </c>
      <c r="AJ74" s="34">
        <f t="shared" si="526"/>
        <v>25000</v>
      </c>
      <c r="AK74" s="34">
        <f t="shared" si="526"/>
        <v>0</v>
      </c>
      <c r="AL74" s="34">
        <f t="shared" si="526"/>
        <v>0</v>
      </c>
      <c r="AM74" s="34">
        <f t="shared" si="526"/>
        <v>0</v>
      </c>
      <c r="AN74" s="34">
        <f t="shared" si="526"/>
        <v>415000</v>
      </c>
      <c r="AO74" s="34">
        <f t="shared" si="526"/>
        <v>45000</v>
      </c>
      <c r="AP74" s="34">
        <f t="shared" si="526"/>
        <v>370000</v>
      </c>
      <c r="AQ74" s="34">
        <f t="shared" si="526"/>
        <v>0</v>
      </c>
      <c r="AR74" s="34">
        <f t="shared" si="526"/>
        <v>-8750</v>
      </c>
      <c r="AS74" s="34">
        <f t="shared" si="526"/>
        <v>-145250</v>
      </c>
      <c r="AT74" s="34">
        <f t="shared" si="526"/>
        <v>98395</v>
      </c>
      <c r="AU74" s="34">
        <f t="shared" si="526"/>
        <v>77458</v>
      </c>
      <c r="AV74" s="48">
        <f t="shared" si="526"/>
        <v>0.03</v>
      </c>
      <c r="AW74" s="48">
        <f t="shared" si="526"/>
        <v>-0.41000000000000003</v>
      </c>
      <c r="AX74" s="48">
        <f t="shared" si="526"/>
        <v>-0.38</v>
      </c>
      <c r="AY74"/>
      <c r="AZ74"/>
      <c r="BA74" s="34">
        <f t="shared" ref="BA74:BS74" si="527">SUBTOTAL(9,BA70:BA73)</f>
        <v>540640</v>
      </c>
      <c r="BB74" s="34">
        <f t="shared" si="527"/>
        <v>125640</v>
      </c>
      <c r="BC74" s="34">
        <f t="shared" si="527"/>
        <v>4</v>
      </c>
      <c r="BD74" s="34">
        <f t="shared" si="527"/>
        <v>100640</v>
      </c>
      <c r="BE74" s="34">
        <f t="shared" si="527"/>
        <v>25000</v>
      </c>
      <c r="BF74" s="34">
        <f t="shared" si="527"/>
        <v>0</v>
      </c>
      <c r="BG74" s="34">
        <f t="shared" si="527"/>
        <v>0</v>
      </c>
      <c r="BH74" s="34">
        <f t="shared" si="527"/>
        <v>0</v>
      </c>
      <c r="BI74" s="34">
        <f t="shared" si="527"/>
        <v>415000</v>
      </c>
      <c r="BJ74" s="34">
        <f t="shared" si="527"/>
        <v>45000</v>
      </c>
      <c r="BK74" s="34">
        <f t="shared" si="527"/>
        <v>370000</v>
      </c>
      <c r="BL74" s="34">
        <f t="shared" si="527"/>
        <v>0</v>
      </c>
      <c r="BM74" s="34">
        <f t="shared" si="527"/>
        <v>0</v>
      </c>
      <c r="BN74" s="34">
        <f t="shared" si="527"/>
        <v>0</v>
      </c>
      <c r="BO74" s="34">
        <f t="shared" si="527"/>
        <v>98395</v>
      </c>
      <c r="BP74" s="34">
        <f t="shared" si="527"/>
        <v>77458</v>
      </c>
      <c r="BQ74" s="48">
        <f t="shared" si="527"/>
        <v>0</v>
      </c>
      <c r="BR74" s="48">
        <f t="shared" si="527"/>
        <v>0</v>
      </c>
      <c r="BS74" s="48">
        <f t="shared" si="527"/>
        <v>0</v>
      </c>
      <c r="BT74" s="34">
        <f t="shared" ref="BT74:CL74" si="528">SUBTOTAL(9,BT70:BT73)</f>
        <v>540640</v>
      </c>
      <c r="BU74" s="34">
        <f t="shared" si="528"/>
        <v>125640</v>
      </c>
      <c r="BV74" s="34">
        <f t="shared" si="528"/>
        <v>4</v>
      </c>
      <c r="BW74" s="34">
        <f t="shared" si="528"/>
        <v>100640</v>
      </c>
      <c r="BX74" s="34">
        <f t="shared" si="528"/>
        <v>25000</v>
      </c>
      <c r="BY74" s="34">
        <f t="shared" si="528"/>
        <v>0</v>
      </c>
      <c r="BZ74" s="34">
        <f t="shared" si="528"/>
        <v>0</v>
      </c>
      <c r="CA74" s="34">
        <f t="shared" si="528"/>
        <v>0</v>
      </c>
      <c r="CB74" s="34">
        <f t="shared" si="528"/>
        <v>415000</v>
      </c>
      <c r="CC74" s="34">
        <f t="shared" si="528"/>
        <v>45000</v>
      </c>
      <c r="CD74" s="34">
        <f t="shared" si="528"/>
        <v>370000</v>
      </c>
      <c r="CE74" s="34">
        <f t="shared" si="528"/>
        <v>0</v>
      </c>
      <c r="CF74" s="34">
        <f t="shared" si="528"/>
        <v>0</v>
      </c>
      <c r="CG74" s="34">
        <f t="shared" si="528"/>
        <v>0</v>
      </c>
      <c r="CH74" s="34">
        <f t="shared" si="528"/>
        <v>98395</v>
      </c>
      <c r="CI74" s="34">
        <f t="shared" si="528"/>
        <v>77458</v>
      </c>
      <c r="CJ74" s="63">
        <f t="shared" si="528"/>
        <v>0</v>
      </c>
      <c r="CK74" s="63">
        <f t="shared" si="528"/>
        <v>0</v>
      </c>
      <c r="CL74" s="63">
        <f t="shared" si="528"/>
        <v>0</v>
      </c>
      <c r="CM74" s="34">
        <f t="shared" ref="CM74:DE74" si="529">SUBTOTAL(9,CM70:CM73)</f>
        <v>540640</v>
      </c>
      <c r="CN74" s="34">
        <f t="shared" si="529"/>
        <v>125640</v>
      </c>
      <c r="CO74" s="34">
        <f t="shared" si="529"/>
        <v>4</v>
      </c>
      <c r="CP74" s="34">
        <f t="shared" si="529"/>
        <v>100640</v>
      </c>
      <c r="CQ74" s="34">
        <f t="shared" si="529"/>
        <v>25000</v>
      </c>
      <c r="CR74" s="34">
        <f t="shared" si="529"/>
        <v>0</v>
      </c>
      <c r="CS74" s="34">
        <f t="shared" si="529"/>
        <v>0</v>
      </c>
      <c r="CT74" s="34">
        <f t="shared" si="529"/>
        <v>0</v>
      </c>
      <c r="CU74" s="34">
        <f t="shared" si="529"/>
        <v>415000</v>
      </c>
      <c r="CV74" s="34">
        <f t="shared" si="529"/>
        <v>45000</v>
      </c>
      <c r="CW74" s="34">
        <f t="shared" si="529"/>
        <v>370000</v>
      </c>
      <c r="CX74" s="34">
        <f t="shared" si="529"/>
        <v>0</v>
      </c>
      <c r="CY74" s="34">
        <f t="shared" si="529"/>
        <v>0</v>
      </c>
      <c r="CZ74" s="34">
        <f t="shared" si="529"/>
        <v>0</v>
      </c>
      <c r="DA74" s="34">
        <f t="shared" si="529"/>
        <v>98395</v>
      </c>
      <c r="DB74" s="34">
        <f t="shared" si="529"/>
        <v>77458</v>
      </c>
      <c r="DC74" s="63">
        <f t="shared" si="529"/>
        <v>0</v>
      </c>
      <c r="DD74" s="63">
        <f t="shared" si="529"/>
        <v>0</v>
      </c>
      <c r="DE74" s="63">
        <f t="shared" si="529"/>
        <v>0</v>
      </c>
      <c r="DF74" s="34">
        <f t="shared" ref="DF74:DX74" si="530">SUBTOTAL(9,DF70:DF73)</f>
        <v>540640</v>
      </c>
      <c r="DG74" s="34">
        <f t="shared" si="530"/>
        <v>125640</v>
      </c>
      <c r="DH74" s="34">
        <f t="shared" si="530"/>
        <v>4</v>
      </c>
      <c r="DI74" s="34">
        <f t="shared" si="530"/>
        <v>100640</v>
      </c>
      <c r="DJ74" s="34">
        <f t="shared" si="530"/>
        <v>25000</v>
      </c>
      <c r="DK74" s="34">
        <f t="shared" si="530"/>
        <v>0</v>
      </c>
      <c r="DL74" s="34">
        <f t="shared" si="530"/>
        <v>0</v>
      </c>
      <c r="DM74" s="34">
        <f t="shared" si="530"/>
        <v>0</v>
      </c>
      <c r="DN74" s="34">
        <f t="shared" si="530"/>
        <v>415000</v>
      </c>
      <c r="DO74" s="34">
        <f t="shared" si="530"/>
        <v>45000</v>
      </c>
      <c r="DP74" s="34">
        <f t="shared" si="530"/>
        <v>370000</v>
      </c>
      <c r="DQ74" s="34">
        <f t="shared" si="530"/>
        <v>0</v>
      </c>
      <c r="DR74" s="34">
        <f t="shared" si="530"/>
        <v>0</v>
      </c>
      <c r="DS74" s="34">
        <f t="shared" si="530"/>
        <v>0</v>
      </c>
      <c r="DT74" s="34">
        <f t="shared" si="530"/>
        <v>98395</v>
      </c>
      <c r="DU74" s="34">
        <f t="shared" si="530"/>
        <v>77458</v>
      </c>
      <c r="DV74" s="63">
        <f t="shared" si="530"/>
        <v>0</v>
      </c>
      <c r="DW74" s="63">
        <f t="shared" si="530"/>
        <v>0</v>
      </c>
      <c r="DX74" s="63">
        <f t="shared" si="530"/>
        <v>0</v>
      </c>
    </row>
    <row r="75" spans="1:128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41">
        <f>I75+P75</f>
        <v>152000</v>
      </c>
      <c r="I75" s="41">
        <f>K75+L75+M75+N75+O75</f>
        <v>152000</v>
      </c>
      <c r="J75" s="5"/>
      <c r="K75" s="9"/>
      <c r="L75" s="9">
        <v>16000</v>
      </c>
      <c r="M75" s="9">
        <v>136000</v>
      </c>
      <c r="N75" s="9"/>
      <c r="O75" s="9"/>
      <c r="P75" s="41">
        <f>Q75+R75+S75</f>
        <v>0</v>
      </c>
      <c r="Q75" s="9"/>
      <c r="R75" s="9"/>
      <c r="S75" s="9"/>
      <c r="T75" s="71">
        <f>(L75+M75+N75)*-1</f>
        <v>-152000</v>
      </c>
      <c r="U75" s="71">
        <f>(Q75+R75)*-1</f>
        <v>0</v>
      </c>
      <c r="V75" s="9">
        <f t="shared" ref="V75:W78" si="531">ROUND(T75*0.65,0)</f>
        <v>-98800</v>
      </c>
      <c r="W75" s="9">
        <f t="shared" si="531"/>
        <v>0</v>
      </c>
      <c r="X75" s="9">
        <v>56067</v>
      </c>
      <c r="Y75" s="9">
        <v>27130</v>
      </c>
      <c r="Z75" s="76">
        <f>IF(T75=0,0,ROUND((T75+L75)/X75/10,2))</f>
        <v>-0.24</v>
      </c>
      <c r="AA75" s="76">
        <f>IF(U75=0,0,ROUND((U75+Q75)/Y75/10,2))</f>
        <v>0</v>
      </c>
      <c r="AB75" s="76">
        <f>Z75+AA75</f>
        <v>-0.24</v>
      </c>
      <c r="AC75" s="47">
        <v>-0.18</v>
      </c>
      <c r="AD75" s="47">
        <v>0</v>
      </c>
      <c r="AE75" s="47">
        <f>AC75+AD75</f>
        <v>-0.18</v>
      </c>
      <c r="AF75" s="41">
        <f>AG75+AN75</f>
        <v>152000</v>
      </c>
      <c r="AG75" s="41">
        <f>AI75+AJ75+AK75+AL75+AM75</f>
        <v>152000</v>
      </c>
      <c r="AH75" s="5"/>
      <c r="AI75" s="9"/>
      <c r="AJ75" s="9">
        <v>16000</v>
      </c>
      <c r="AK75" s="9">
        <v>136000</v>
      </c>
      <c r="AL75" s="9"/>
      <c r="AM75" s="9"/>
      <c r="AN75" s="41">
        <f>AO75+AP75+AQ75</f>
        <v>0</v>
      </c>
      <c r="AO75" s="9"/>
      <c r="AP75" s="9"/>
      <c r="AQ75" s="9"/>
      <c r="AR75" s="88">
        <f>((AL75+AK75+AJ75)-((V75)*-1))*-1</f>
        <v>-53200</v>
      </c>
      <c r="AS75" s="88">
        <f>((AO75+AP75)-((W75)*-1))*-1</f>
        <v>0</v>
      </c>
      <c r="AT75" s="9">
        <v>56067</v>
      </c>
      <c r="AU75" s="9">
        <v>27130</v>
      </c>
      <c r="AV75" s="93">
        <f t="shared" ref="AV75:AV78" si="532">ROUND((AY75/AT75/10)+(AC75),2)*-1</f>
        <v>-0.06</v>
      </c>
      <c r="AW75" s="93">
        <f t="shared" ref="AW75:AW78" si="533">ROUND((AZ75/AU75/10)+AD75,2)*-1</f>
        <v>0</v>
      </c>
      <c r="AX75" s="93">
        <f>AV75+AW75</f>
        <v>-0.06</v>
      </c>
      <c r="AY75" s="95">
        <f t="shared" ref="AY75:AY78" si="534">AK75+AL75</f>
        <v>136000</v>
      </c>
      <c r="AZ75" s="95">
        <f t="shared" ref="AZ75:AZ78" si="535">AP75</f>
        <v>0</v>
      </c>
      <c r="BA75" s="96">
        <f>BB75+BI75</f>
        <v>152000</v>
      </c>
      <c r="BB75" s="96">
        <f>BD75+BE75+BF75+BG75+BH75</f>
        <v>152000</v>
      </c>
      <c r="BC75" s="97"/>
      <c r="BD75" s="88"/>
      <c r="BE75" s="88">
        <v>16000</v>
      </c>
      <c r="BF75" s="88">
        <v>136000</v>
      </c>
      <c r="BG75" s="88"/>
      <c r="BH75" s="88"/>
      <c r="BI75" s="96">
        <f>BJ75+BK75+BL75</f>
        <v>0</v>
      </c>
      <c r="BJ75" s="88"/>
      <c r="BK75" s="88"/>
      <c r="BL75" s="88"/>
      <c r="BM75" s="88">
        <f t="shared" ref="BM75:BM78" si="536">(BE75+BF75+BG75)-(AJ75+AK75+AL75)</f>
        <v>0</v>
      </c>
      <c r="BN75" s="88">
        <f t="shared" ref="BN75:BN78" si="537">(BJ75+BK75)-(AO75+AP75)</f>
        <v>0</v>
      </c>
      <c r="BO75" s="9">
        <v>56067</v>
      </c>
      <c r="BP75" s="9">
        <v>27130</v>
      </c>
      <c r="BQ75" s="93">
        <f t="shared" ref="BQ75:BQ78" si="538">ROUND(((BF75+BG75)-(AK75+AL75))/BO75/10,2)*-1</f>
        <v>0</v>
      </c>
      <c r="BR75" s="93">
        <f t="shared" ref="BR75:BR78" si="539">ROUND(((BK75-AP75)/BP75/10),2)*-1</f>
        <v>0</v>
      </c>
      <c r="BS75" s="93">
        <f>BQ75+BR75</f>
        <v>0</v>
      </c>
      <c r="BT75" s="96">
        <f>BU75+CB75</f>
        <v>218100</v>
      </c>
      <c r="BU75" s="96">
        <f>BW75+BX75+BY75+BZ75+CA75</f>
        <v>153100</v>
      </c>
      <c r="BV75" s="84"/>
      <c r="BW75" s="85"/>
      <c r="BX75" s="85">
        <v>81800</v>
      </c>
      <c r="BY75" s="85">
        <v>71300</v>
      </c>
      <c r="BZ75" s="85"/>
      <c r="CA75" s="85"/>
      <c r="CB75" s="41">
        <f t="shared" ref="CB75:CB78" si="540">CC75+CD75+CE75</f>
        <v>65000</v>
      </c>
      <c r="CC75" s="85"/>
      <c r="CD75" s="85">
        <v>65000</v>
      </c>
      <c r="CE75" s="85"/>
      <c r="CF75" s="88">
        <f t="shared" ref="CF75:CF78" si="541">(BX75+BY75+BZ75)-(BE75+BF75+BG75)</f>
        <v>1100</v>
      </c>
      <c r="CG75" s="88">
        <f t="shared" ref="CG75:CG78" si="542">(CC75+CD75)-(BJ75+BK75)</f>
        <v>65000</v>
      </c>
      <c r="CH75" s="9">
        <v>56067</v>
      </c>
      <c r="CI75" s="9">
        <v>27130</v>
      </c>
      <c r="CJ75" s="99">
        <f t="shared" ref="CJ75:CJ78" si="543">ROUND(((BY75+BZ75)-(BF75+BG75))/CH75/10,2)*-1</f>
        <v>0.12</v>
      </c>
      <c r="CK75" s="99">
        <f t="shared" ref="CK75:CK78" si="544">ROUND(((CD75-BK75)/CI75/10),2)*-1</f>
        <v>-0.24</v>
      </c>
      <c r="CL75" s="99">
        <f>CJ75+CK75</f>
        <v>-0.12</v>
      </c>
      <c r="CM75" s="96">
        <f>CN75+CU75</f>
        <v>218100</v>
      </c>
      <c r="CN75" s="96">
        <f>CP75+CQ75+CR75+CS75+CT75</f>
        <v>153100</v>
      </c>
      <c r="CO75" s="97"/>
      <c r="CP75" s="88"/>
      <c r="CQ75" s="88">
        <v>81800</v>
      </c>
      <c r="CR75" s="88">
        <v>71300</v>
      </c>
      <c r="CS75" s="88"/>
      <c r="CT75" s="88"/>
      <c r="CU75" s="96">
        <f t="shared" ref="CU75:CU78" si="545">CV75+CW75+CX75</f>
        <v>65000</v>
      </c>
      <c r="CV75" s="88"/>
      <c r="CW75" s="88">
        <v>65000</v>
      </c>
      <c r="CX75" s="88"/>
      <c r="CY75" s="88">
        <f t="shared" ref="CY75:CY78" si="546">(CQ75+CR75+CS75)-(BX75+BY75+BZ75)</f>
        <v>0</v>
      </c>
      <c r="CZ75" s="88">
        <f t="shared" ref="CZ75:CZ78" si="547">(CV75+CW75)-(CC75+CD75)</f>
        <v>0</v>
      </c>
      <c r="DA75" s="9">
        <v>56067</v>
      </c>
      <c r="DB75" s="9">
        <v>27130</v>
      </c>
      <c r="DC75" s="99">
        <f t="shared" ref="DC75" si="548">ROUND(((CR75+CS75)-(BY75+BZ75))/DA75/10,2)*-1</f>
        <v>0</v>
      </c>
      <c r="DD75" s="99">
        <f t="shared" ref="DD75" si="549">ROUND(((CW75-CD75)/DB75/10),2)*-1</f>
        <v>0</v>
      </c>
      <c r="DE75" s="99">
        <f>DC75+DD75</f>
        <v>0</v>
      </c>
      <c r="DF75" s="96">
        <f>DG75+DN75</f>
        <v>218100</v>
      </c>
      <c r="DG75" s="96">
        <f>DI75+DJ75+DK75+DL75+DM75</f>
        <v>153100</v>
      </c>
      <c r="DH75" s="97"/>
      <c r="DI75" s="88"/>
      <c r="DJ75" s="88">
        <v>81800</v>
      </c>
      <c r="DK75" s="88">
        <v>71300</v>
      </c>
      <c r="DL75" s="88"/>
      <c r="DM75" s="88"/>
      <c r="DN75" s="96">
        <f t="shared" ref="DN75:DN78" si="550">DO75+DP75+DQ75</f>
        <v>65000</v>
      </c>
      <c r="DO75" s="88"/>
      <c r="DP75" s="88">
        <v>65000</v>
      </c>
      <c r="DQ75" s="88"/>
      <c r="DR75" s="88">
        <f t="shared" ref="DR75:DR78" si="551">(DJ75+DK75+DL75)-(CQ75+CR75+CS75)</f>
        <v>0</v>
      </c>
      <c r="DS75" s="88">
        <f t="shared" ref="DS75:DS78" si="552">(DO75+DP75)-(CV75+CW75)</f>
        <v>0</v>
      </c>
      <c r="DT75" s="9">
        <v>56067</v>
      </c>
      <c r="DU75" s="9">
        <v>27130</v>
      </c>
      <c r="DV75" s="99">
        <f t="shared" ref="DV75" si="553">ROUND(((DK75+DL75)-(CR75+CS75))/DT75/10,2)*-1</f>
        <v>0</v>
      </c>
      <c r="DW75" s="99">
        <f t="shared" ref="DW75" si="554">ROUND(((DP75-CW75)/DU75/10),2)*-1</f>
        <v>0</v>
      </c>
      <c r="DX75" s="99">
        <f>DV75+DW75</f>
        <v>0</v>
      </c>
    </row>
    <row r="76" spans="1:128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41">
        <f>I76+P76</f>
        <v>0</v>
      </c>
      <c r="I76" s="41">
        <f>K76+L76+M76+N76+O76</f>
        <v>0</v>
      </c>
      <c r="J76" s="5"/>
      <c r="K76" s="9"/>
      <c r="L76" s="9"/>
      <c r="M76" s="9"/>
      <c r="N76" s="9"/>
      <c r="O76" s="9"/>
      <c r="P76" s="41">
        <f>Q76+R76+S76</f>
        <v>0</v>
      </c>
      <c r="Q76" s="9"/>
      <c r="R76" s="9"/>
      <c r="S76" s="9"/>
      <c r="T76" s="71">
        <f>(L76+M76+N76)*-1</f>
        <v>0</v>
      </c>
      <c r="U76" s="71">
        <f>(Q76+R76)*-1</f>
        <v>0</v>
      </c>
      <c r="V76" s="9">
        <f t="shared" si="531"/>
        <v>0</v>
      </c>
      <c r="W76" s="9">
        <f t="shared" si="531"/>
        <v>0</v>
      </c>
      <c r="X76" s="46" t="s">
        <v>225</v>
      </c>
      <c r="Y76" s="46" t="s">
        <v>225</v>
      </c>
      <c r="Z76" s="76">
        <f>IF(T76=0,0,ROUND((T76+L76)/X76/10,2))</f>
        <v>0</v>
      </c>
      <c r="AA76" s="76">
        <f>IF(U76=0,0,ROUND((U76+Q76)/Y76/10,2))</f>
        <v>0</v>
      </c>
      <c r="AB76" s="76">
        <f>Z76+AA76</f>
        <v>0</v>
      </c>
      <c r="AC76" s="47">
        <v>0</v>
      </c>
      <c r="AD76" s="47">
        <v>0</v>
      </c>
      <c r="AE76" s="47">
        <f>AC76+AD76</f>
        <v>0</v>
      </c>
      <c r="AF76" s="41">
        <f>AG76+AN76</f>
        <v>0</v>
      </c>
      <c r="AG76" s="41">
        <f>AI76+AJ76+AK76+AL76+AM76</f>
        <v>0</v>
      </c>
      <c r="AH76" s="5"/>
      <c r="AI76" s="9"/>
      <c r="AJ76" s="9"/>
      <c r="AK76" s="9"/>
      <c r="AL76" s="9"/>
      <c r="AM76" s="9"/>
      <c r="AN76" s="41">
        <f>AO76+AP76+AQ76</f>
        <v>0</v>
      </c>
      <c r="AO76" s="9"/>
      <c r="AP76" s="9"/>
      <c r="AQ76" s="9"/>
      <c r="AR76" s="88">
        <f>((AL76+AK76+AJ76)-((V76)*-1))*-1</f>
        <v>0</v>
      </c>
      <c r="AS76" s="88">
        <f>((AO76+AP76)-((W76)*-1))*-1</f>
        <v>0</v>
      </c>
      <c r="AT76" s="46" t="s">
        <v>225</v>
      </c>
      <c r="AU76" s="46" t="s">
        <v>225</v>
      </c>
      <c r="AV76" s="93">
        <v>0</v>
      </c>
      <c r="AW76" s="93">
        <v>0</v>
      </c>
      <c r="AX76" s="93">
        <f>AV76+AW76</f>
        <v>0</v>
      </c>
      <c r="AY76" s="95">
        <f t="shared" si="534"/>
        <v>0</v>
      </c>
      <c r="AZ76" s="95">
        <f t="shared" si="535"/>
        <v>0</v>
      </c>
      <c r="BA76" s="96">
        <f>BB76+BI76</f>
        <v>0</v>
      </c>
      <c r="BB76" s="96">
        <f>BD76+BE76+BF76+BG76+BH76</f>
        <v>0</v>
      </c>
      <c r="BC76" s="97"/>
      <c r="BD76" s="88"/>
      <c r="BE76" s="88"/>
      <c r="BF76" s="88"/>
      <c r="BG76" s="88"/>
      <c r="BH76" s="88"/>
      <c r="BI76" s="96">
        <f>BJ76+BK76+BL76</f>
        <v>0</v>
      </c>
      <c r="BJ76" s="88"/>
      <c r="BK76" s="88"/>
      <c r="BL76" s="88"/>
      <c r="BM76" s="88">
        <f t="shared" si="536"/>
        <v>0</v>
      </c>
      <c r="BN76" s="88">
        <f t="shared" si="537"/>
        <v>0</v>
      </c>
      <c r="BO76" s="46" t="s">
        <v>225</v>
      </c>
      <c r="BP76" s="46" t="s">
        <v>225</v>
      </c>
      <c r="BQ76" s="93">
        <v>0</v>
      </c>
      <c r="BR76" s="93">
        <v>0</v>
      </c>
      <c r="BS76" s="93">
        <f>BQ76+BR76</f>
        <v>0</v>
      </c>
      <c r="BT76" s="96">
        <f>BU76+CB76</f>
        <v>0</v>
      </c>
      <c r="BU76" s="96">
        <f>BW76+BX76+BY76+BZ76+CA76</f>
        <v>0</v>
      </c>
      <c r="BV76" s="84"/>
      <c r="BW76" s="85"/>
      <c r="BX76" s="85"/>
      <c r="BY76" s="85"/>
      <c r="BZ76" s="85"/>
      <c r="CA76" s="85"/>
      <c r="CB76" s="41">
        <f t="shared" si="540"/>
        <v>0</v>
      </c>
      <c r="CC76" s="85"/>
      <c r="CD76" s="85"/>
      <c r="CE76" s="85"/>
      <c r="CF76" s="88">
        <f t="shared" si="541"/>
        <v>0</v>
      </c>
      <c r="CG76" s="88">
        <f t="shared" si="542"/>
        <v>0</v>
      </c>
      <c r="CH76" s="46" t="s">
        <v>225</v>
      </c>
      <c r="CI76" s="46" t="s">
        <v>225</v>
      </c>
      <c r="CJ76" s="99">
        <v>0</v>
      </c>
      <c r="CK76" s="99">
        <v>0</v>
      </c>
      <c r="CL76" s="99">
        <f>CJ76+CK76</f>
        <v>0</v>
      </c>
      <c r="CM76" s="96">
        <f>CN76+CU76</f>
        <v>0</v>
      </c>
      <c r="CN76" s="96">
        <f>CP76+CQ76+CR76+CS76+CT76</f>
        <v>0</v>
      </c>
      <c r="CO76" s="97"/>
      <c r="CP76" s="88"/>
      <c r="CQ76" s="88"/>
      <c r="CR76" s="88"/>
      <c r="CS76" s="88"/>
      <c r="CT76" s="88"/>
      <c r="CU76" s="96">
        <f t="shared" si="545"/>
        <v>0</v>
      </c>
      <c r="CV76" s="88"/>
      <c r="CW76" s="88"/>
      <c r="CX76" s="88"/>
      <c r="CY76" s="88">
        <f t="shared" si="546"/>
        <v>0</v>
      </c>
      <c r="CZ76" s="88">
        <f t="shared" si="547"/>
        <v>0</v>
      </c>
      <c r="DA76" s="46" t="s">
        <v>225</v>
      </c>
      <c r="DB76" s="46" t="s">
        <v>225</v>
      </c>
      <c r="DC76" s="99">
        <v>0</v>
      </c>
      <c r="DD76" s="99">
        <v>0</v>
      </c>
      <c r="DE76" s="99">
        <f>DC76+DD76</f>
        <v>0</v>
      </c>
      <c r="DF76" s="96">
        <f>DG76+DN76</f>
        <v>0</v>
      </c>
      <c r="DG76" s="96">
        <f>DI76+DJ76+DK76+DL76+DM76</f>
        <v>0</v>
      </c>
      <c r="DH76" s="97"/>
      <c r="DI76" s="88"/>
      <c r="DJ76" s="88"/>
      <c r="DK76" s="88"/>
      <c r="DL76" s="88"/>
      <c r="DM76" s="88"/>
      <c r="DN76" s="96">
        <f t="shared" si="550"/>
        <v>0</v>
      </c>
      <c r="DO76" s="88"/>
      <c r="DP76" s="88"/>
      <c r="DQ76" s="88"/>
      <c r="DR76" s="88">
        <f t="shared" si="551"/>
        <v>0</v>
      </c>
      <c r="DS76" s="88">
        <f t="shared" si="552"/>
        <v>0</v>
      </c>
      <c r="DT76" s="46" t="s">
        <v>225</v>
      </c>
      <c r="DU76" s="46" t="s">
        <v>225</v>
      </c>
      <c r="DV76" s="99">
        <v>0</v>
      </c>
      <c r="DW76" s="99">
        <v>0</v>
      </c>
      <c r="DX76" s="99">
        <f>DV76+DW76</f>
        <v>0</v>
      </c>
    </row>
    <row r="77" spans="1:128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41">
        <f>I77+P77</f>
        <v>0</v>
      </c>
      <c r="I77" s="41">
        <f>K77+L77+M77+N77+O77</f>
        <v>0</v>
      </c>
      <c r="J77" s="5"/>
      <c r="K77" s="9"/>
      <c r="L77" s="9"/>
      <c r="M77" s="9"/>
      <c r="N77" s="9"/>
      <c r="O77" s="9"/>
      <c r="P77" s="41">
        <f>Q77+R77+S77</f>
        <v>0</v>
      </c>
      <c r="Q77" s="9"/>
      <c r="R77" s="9"/>
      <c r="S77" s="9"/>
      <c r="T77" s="71">
        <f>(L77+M77+N77)*-1</f>
        <v>0</v>
      </c>
      <c r="U77" s="71">
        <f>(Q77+R77)*-1</f>
        <v>0</v>
      </c>
      <c r="V77" s="9">
        <f t="shared" si="531"/>
        <v>0</v>
      </c>
      <c r="W77" s="9">
        <f t="shared" si="531"/>
        <v>0</v>
      </c>
      <c r="X77" s="46" t="s">
        <v>225</v>
      </c>
      <c r="Y77" s="9">
        <v>26460</v>
      </c>
      <c r="Z77" s="76">
        <f>IF(T77=0,0,ROUND((T77+L77)/X77/10,2))</f>
        <v>0</v>
      </c>
      <c r="AA77" s="76">
        <f>IF(U77=0,0,ROUND((U77+Q77)/Y77/10,2))</f>
        <v>0</v>
      </c>
      <c r="AB77" s="76">
        <f>Z77+AA77</f>
        <v>0</v>
      </c>
      <c r="AC77" s="47">
        <v>0</v>
      </c>
      <c r="AD77" s="47">
        <v>0</v>
      </c>
      <c r="AE77" s="47">
        <f>AC77+AD77</f>
        <v>0</v>
      </c>
      <c r="AF77" s="41">
        <f>AG77+AN77</f>
        <v>0</v>
      </c>
      <c r="AG77" s="41">
        <f>AI77+AJ77+AK77+AL77+AM77</f>
        <v>0</v>
      </c>
      <c r="AH77" s="5"/>
      <c r="AI77" s="9"/>
      <c r="AJ77" s="9"/>
      <c r="AK77" s="9"/>
      <c r="AL77" s="9"/>
      <c r="AM77" s="9"/>
      <c r="AN77" s="41">
        <f>AO77+AP77+AQ77</f>
        <v>0</v>
      </c>
      <c r="AO77" s="9"/>
      <c r="AP77" s="9"/>
      <c r="AQ77" s="9"/>
      <c r="AR77" s="88">
        <f>((AL77+AK77+AJ77)-((V77)*-1))*-1</f>
        <v>0</v>
      </c>
      <c r="AS77" s="88">
        <f>((AO77+AP77)-((W77)*-1))*-1</f>
        <v>0</v>
      </c>
      <c r="AT77" s="46" t="s">
        <v>225</v>
      </c>
      <c r="AU77" s="9">
        <v>26460</v>
      </c>
      <c r="AV77" s="93">
        <v>0</v>
      </c>
      <c r="AW77" s="93">
        <f t="shared" si="533"/>
        <v>0</v>
      </c>
      <c r="AX77" s="93">
        <f>AV77+AW77</f>
        <v>0</v>
      </c>
      <c r="AY77" s="95">
        <f t="shared" si="534"/>
        <v>0</v>
      </c>
      <c r="AZ77" s="95">
        <f t="shared" si="535"/>
        <v>0</v>
      </c>
      <c r="BA77" s="96">
        <f>BB77+BI77</f>
        <v>0</v>
      </c>
      <c r="BB77" s="96">
        <f>BD77+BE77+BF77+BG77+BH77</f>
        <v>0</v>
      </c>
      <c r="BC77" s="97"/>
      <c r="BD77" s="88"/>
      <c r="BE77" s="88"/>
      <c r="BF77" s="88"/>
      <c r="BG77" s="88"/>
      <c r="BH77" s="88"/>
      <c r="BI77" s="96">
        <f>BJ77+BK77+BL77</f>
        <v>0</v>
      </c>
      <c r="BJ77" s="88"/>
      <c r="BK77" s="88"/>
      <c r="BL77" s="88"/>
      <c r="BM77" s="88">
        <f t="shared" si="536"/>
        <v>0</v>
      </c>
      <c r="BN77" s="88">
        <f t="shared" si="537"/>
        <v>0</v>
      </c>
      <c r="BO77" s="46" t="s">
        <v>225</v>
      </c>
      <c r="BP77" s="9">
        <v>26460</v>
      </c>
      <c r="BQ77" s="93">
        <v>0</v>
      </c>
      <c r="BR77" s="93">
        <f t="shared" si="539"/>
        <v>0</v>
      </c>
      <c r="BS77" s="93">
        <f>BQ77+BR77</f>
        <v>0</v>
      </c>
      <c r="BT77" s="96">
        <f>BU77+CB77</f>
        <v>0</v>
      </c>
      <c r="BU77" s="96">
        <f>BW77+BX77+BY77+BZ77+CA77</f>
        <v>0</v>
      </c>
      <c r="BV77" s="84"/>
      <c r="BW77" s="85"/>
      <c r="BX77" s="85"/>
      <c r="BY77" s="85"/>
      <c r="BZ77" s="85"/>
      <c r="CA77" s="85"/>
      <c r="CB77" s="41">
        <f t="shared" si="540"/>
        <v>0</v>
      </c>
      <c r="CC77" s="85"/>
      <c r="CD77" s="85"/>
      <c r="CE77" s="85"/>
      <c r="CF77" s="88">
        <f t="shared" si="541"/>
        <v>0</v>
      </c>
      <c r="CG77" s="88">
        <f t="shared" si="542"/>
        <v>0</v>
      </c>
      <c r="CH77" s="46" t="s">
        <v>225</v>
      </c>
      <c r="CI77" s="9">
        <v>26460</v>
      </c>
      <c r="CJ77" s="99">
        <v>0</v>
      </c>
      <c r="CK77" s="99">
        <f t="shared" si="544"/>
        <v>0</v>
      </c>
      <c r="CL77" s="99">
        <f>CJ77+CK77</f>
        <v>0</v>
      </c>
      <c r="CM77" s="96">
        <f>CN77+CU77</f>
        <v>0</v>
      </c>
      <c r="CN77" s="96">
        <f>CP77+CQ77+CR77+CS77+CT77</f>
        <v>0</v>
      </c>
      <c r="CO77" s="97"/>
      <c r="CP77" s="88"/>
      <c r="CQ77" s="88"/>
      <c r="CR77" s="88"/>
      <c r="CS77" s="88"/>
      <c r="CT77" s="88"/>
      <c r="CU77" s="96">
        <f t="shared" si="545"/>
        <v>0</v>
      </c>
      <c r="CV77" s="88"/>
      <c r="CW77" s="88"/>
      <c r="CX77" s="88"/>
      <c r="CY77" s="88">
        <f t="shared" si="546"/>
        <v>0</v>
      </c>
      <c r="CZ77" s="88">
        <f t="shared" si="547"/>
        <v>0</v>
      </c>
      <c r="DA77" s="46" t="s">
        <v>225</v>
      </c>
      <c r="DB77" s="9">
        <v>26460</v>
      </c>
      <c r="DC77" s="99">
        <v>0</v>
      </c>
      <c r="DD77" s="99">
        <f t="shared" ref="DD77:DD78" si="555">ROUND(((CW77-CD77)/DB77/10),2)*-1</f>
        <v>0</v>
      </c>
      <c r="DE77" s="99">
        <f>DC77+DD77</f>
        <v>0</v>
      </c>
      <c r="DF77" s="96">
        <f>DG77+DN77</f>
        <v>0</v>
      </c>
      <c r="DG77" s="96">
        <f>DI77+DJ77+DK77+DL77+DM77</f>
        <v>0</v>
      </c>
      <c r="DH77" s="97"/>
      <c r="DI77" s="88"/>
      <c r="DJ77" s="88"/>
      <c r="DK77" s="88"/>
      <c r="DL77" s="88"/>
      <c r="DM77" s="88"/>
      <c r="DN77" s="96">
        <f t="shared" si="550"/>
        <v>0</v>
      </c>
      <c r="DO77" s="88"/>
      <c r="DP77" s="88"/>
      <c r="DQ77" s="88"/>
      <c r="DR77" s="88">
        <f t="shared" si="551"/>
        <v>0</v>
      </c>
      <c r="DS77" s="88">
        <f t="shared" si="552"/>
        <v>0</v>
      </c>
      <c r="DT77" s="46" t="s">
        <v>225</v>
      </c>
      <c r="DU77" s="9">
        <v>26460</v>
      </c>
      <c r="DV77" s="99">
        <v>0</v>
      </c>
      <c r="DW77" s="99">
        <f t="shared" ref="DW77:DW78" si="556">ROUND(((DP77-CW77)/DU77/10),2)*-1</f>
        <v>0</v>
      </c>
      <c r="DX77" s="99">
        <f>DV77+DW77</f>
        <v>0</v>
      </c>
    </row>
    <row r="78" spans="1:128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41">
        <f>I78+P78</f>
        <v>0</v>
      </c>
      <c r="I78" s="41">
        <f>K78+L78+M78+N78+O78</f>
        <v>0</v>
      </c>
      <c r="J78" s="5"/>
      <c r="K78" s="9"/>
      <c r="L78" s="9"/>
      <c r="M78" s="9"/>
      <c r="N78" s="9"/>
      <c r="O78" s="9"/>
      <c r="P78" s="41">
        <f>Q78+R78+S78</f>
        <v>0</v>
      </c>
      <c r="Q78" s="9"/>
      <c r="R78" s="9"/>
      <c r="S78" s="9"/>
      <c r="T78" s="71">
        <f>(L78+M78+N78)*-1</f>
        <v>0</v>
      </c>
      <c r="U78" s="71">
        <f>(Q78+R78)*-1</f>
        <v>0</v>
      </c>
      <c r="V78" s="9">
        <f t="shared" si="531"/>
        <v>0</v>
      </c>
      <c r="W78" s="9">
        <f t="shared" si="531"/>
        <v>0</v>
      </c>
      <c r="X78" s="9">
        <v>42328</v>
      </c>
      <c r="Y78" s="9">
        <v>23868</v>
      </c>
      <c r="Z78" s="76">
        <f>IF(T78=0,0,ROUND((T78+L78)/X78/10,2))</f>
        <v>0</v>
      </c>
      <c r="AA78" s="76">
        <f>IF(U78=0,0,ROUND((U78+Q78)/Y78/10,2))</f>
        <v>0</v>
      </c>
      <c r="AB78" s="76">
        <f>Z78+AA78</f>
        <v>0</v>
      </c>
      <c r="AC78" s="47">
        <v>0</v>
      </c>
      <c r="AD78" s="47">
        <v>0</v>
      </c>
      <c r="AE78" s="47">
        <f>AC78+AD78</f>
        <v>0</v>
      </c>
      <c r="AF78" s="41">
        <f>AG78+AN78</f>
        <v>0</v>
      </c>
      <c r="AG78" s="41">
        <f>AI78+AJ78+AK78+AL78+AM78</f>
        <v>0</v>
      </c>
      <c r="AH78" s="5"/>
      <c r="AI78" s="9"/>
      <c r="AJ78" s="9"/>
      <c r="AK78" s="9"/>
      <c r="AL78" s="9"/>
      <c r="AM78" s="9"/>
      <c r="AN78" s="41">
        <f>AO78+AP78+AQ78</f>
        <v>0</v>
      </c>
      <c r="AO78" s="9"/>
      <c r="AP78" s="9"/>
      <c r="AQ78" s="9"/>
      <c r="AR78" s="88">
        <f>((AL78+AK78+AJ78)-((V78)*-1))*-1</f>
        <v>0</v>
      </c>
      <c r="AS78" s="88">
        <f>((AO78+AP78)-((W78)*-1))*-1</f>
        <v>0</v>
      </c>
      <c r="AT78" s="9">
        <v>42328</v>
      </c>
      <c r="AU78" s="9">
        <v>23868</v>
      </c>
      <c r="AV78" s="93">
        <f t="shared" si="532"/>
        <v>0</v>
      </c>
      <c r="AW78" s="93">
        <f t="shared" si="533"/>
        <v>0</v>
      </c>
      <c r="AX78" s="93">
        <f>AV78+AW78</f>
        <v>0</v>
      </c>
      <c r="AY78" s="95">
        <f t="shared" si="534"/>
        <v>0</v>
      </c>
      <c r="AZ78" s="95">
        <f t="shared" si="535"/>
        <v>0</v>
      </c>
      <c r="BA78" s="96">
        <f>BB78+BI78</f>
        <v>0</v>
      </c>
      <c r="BB78" s="96">
        <f>BD78+BE78+BF78+BG78+BH78</f>
        <v>0</v>
      </c>
      <c r="BC78" s="97"/>
      <c r="BD78" s="88"/>
      <c r="BE78" s="88"/>
      <c r="BF78" s="88"/>
      <c r="BG78" s="88"/>
      <c r="BH78" s="88"/>
      <c r="BI78" s="96">
        <f>BJ78+BK78+BL78</f>
        <v>0</v>
      </c>
      <c r="BJ78" s="88"/>
      <c r="BK78" s="88"/>
      <c r="BL78" s="88"/>
      <c r="BM78" s="88">
        <f t="shared" si="536"/>
        <v>0</v>
      </c>
      <c r="BN78" s="88">
        <f t="shared" si="537"/>
        <v>0</v>
      </c>
      <c r="BO78" s="9">
        <v>42328</v>
      </c>
      <c r="BP78" s="9">
        <v>23868</v>
      </c>
      <c r="BQ78" s="93">
        <f t="shared" si="538"/>
        <v>0</v>
      </c>
      <c r="BR78" s="93">
        <f t="shared" si="539"/>
        <v>0</v>
      </c>
      <c r="BS78" s="93">
        <f>BQ78+BR78</f>
        <v>0</v>
      </c>
      <c r="BT78" s="96">
        <f>BU78+CB78</f>
        <v>31900</v>
      </c>
      <c r="BU78" s="96">
        <f>BW78+BX78+BY78+BZ78+CA78</f>
        <v>31900</v>
      </c>
      <c r="BV78" s="84"/>
      <c r="BW78" s="85"/>
      <c r="BX78" s="85">
        <v>31900</v>
      </c>
      <c r="BY78" s="85"/>
      <c r="BZ78" s="85"/>
      <c r="CA78" s="85"/>
      <c r="CB78" s="41">
        <f t="shared" si="540"/>
        <v>0</v>
      </c>
      <c r="CC78" s="85"/>
      <c r="CD78" s="85"/>
      <c r="CE78" s="85"/>
      <c r="CF78" s="88">
        <f t="shared" si="541"/>
        <v>31900</v>
      </c>
      <c r="CG78" s="88">
        <f t="shared" si="542"/>
        <v>0</v>
      </c>
      <c r="CH78" s="9">
        <v>42328</v>
      </c>
      <c r="CI78" s="9">
        <v>23868</v>
      </c>
      <c r="CJ78" s="99">
        <f t="shared" si="543"/>
        <v>0</v>
      </c>
      <c r="CK78" s="99">
        <f t="shared" si="544"/>
        <v>0</v>
      </c>
      <c r="CL78" s="99">
        <f>CJ78+CK78</f>
        <v>0</v>
      </c>
      <c r="CM78" s="96">
        <f>CN78+CU78</f>
        <v>31900</v>
      </c>
      <c r="CN78" s="96">
        <f>CP78+CQ78+CR78+CS78+CT78</f>
        <v>31900</v>
      </c>
      <c r="CO78" s="97"/>
      <c r="CP78" s="88"/>
      <c r="CQ78" s="88">
        <v>31900</v>
      </c>
      <c r="CR78" s="88"/>
      <c r="CS78" s="88"/>
      <c r="CT78" s="88"/>
      <c r="CU78" s="96">
        <f t="shared" si="545"/>
        <v>0</v>
      </c>
      <c r="CV78" s="88"/>
      <c r="CW78" s="88"/>
      <c r="CX78" s="88"/>
      <c r="CY78" s="88">
        <f t="shared" si="546"/>
        <v>0</v>
      </c>
      <c r="CZ78" s="88">
        <f t="shared" si="547"/>
        <v>0</v>
      </c>
      <c r="DA78" s="9">
        <v>42328</v>
      </c>
      <c r="DB78" s="9">
        <v>23868</v>
      </c>
      <c r="DC78" s="99">
        <f t="shared" ref="DC78" si="557">ROUND(((CR78+CS78)-(BY78+BZ78))/DA78/10,2)*-1</f>
        <v>0</v>
      </c>
      <c r="DD78" s="99">
        <f t="shared" si="555"/>
        <v>0</v>
      </c>
      <c r="DE78" s="99">
        <f>DC78+DD78</f>
        <v>0</v>
      </c>
      <c r="DF78" s="96">
        <f>DG78+DN78</f>
        <v>31900</v>
      </c>
      <c r="DG78" s="96">
        <f>DI78+DJ78+DK78+DL78+DM78</f>
        <v>31900</v>
      </c>
      <c r="DH78" s="97"/>
      <c r="DI78" s="88"/>
      <c r="DJ78" s="88">
        <v>31900</v>
      </c>
      <c r="DK78" s="88"/>
      <c r="DL78" s="88"/>
      <c r="DM78" s="88"/>
      <c r="DN78" s="96">
        <f t="shared" si="550"/>
        <v>0</v>
      </c>
      <c r="DO78" s="88"/>
      <c r="DP78" s="88"/>
      <c r="DQ78" s="88"/>
      <c r="DR78" s="88">
        <f t="shared" si="551"/>
        <v>0</v>
      </c>
      <c r="DS78" s="88">
        <f t="shared" si="552"/>
        <v>0</v>
      </c>
      <c r="DT78" s="9">
        <v>42328</v>
      </c>
      <c r="DU78" s="9">
        <v>23868</v>
      </c>
      <c r="DV78" s="99">
        <f t="shared" ref="DV78" si="558">ROUND(((DK78+DL78)-(CR78+CS78))/DT78/10,2)*-1</f>
        <v>0</v>
      </c>
      <c r="DW78" s="99">
        <f t="shared" si="556"/>
        <v>0</v>
      </c>
      <c r="DX78" s="99">
        <f>DV78+DW78</f>
        <v>0</v>
      </c>
    </row>
    <row r="79" spans="1:128" x14ac:dyDescent="0.25">
      <c r="A79" s="30"/>
      <c r="B79" s="31"/>
      <c r="C79" s="32"/>
      <c r="D79" s="33" t="s">
        <v>165</v>
      </c>
      <c r="E79" s="31"/>
      <c r="F79" s="31"/>
      <c r="G79" s="32"/>
      <c r="H79" s="34">
        <f t="shared" ref="H79:AB79" si="559">SUBTOTAL(9,H75:H78)</f>
        <v>152000</v>
      </c>
      <c r="I79" s="34">
        <f t="shared" si="559"/>
        <v>152000</v>
      </c>
      <c r="J79" s="34">
        <f t="shared" si="559"/>
        <v>0</v>
      </c>
      <c r="K79" s="34">
        <f t="shared" si="559"/>
        <v>0</v>
      </c>
      <c r="L79" s="34">
        <f t="shared" si="559"/>
        <v>16000</v>
      </c>
      <c r="M79" s="34">
        <f t="shared" si="559"/>
        <v>136000</v>
      </c>
      <c r="N79" s="34">
        <f t="shared" si="559"/>
        <v>0</v>
      </c>
      <c r="O79" s="34">
        <f t="shared" si="559"/>
        <v>0</v>
      </c>
      <c r="P79" s="34">
        <f t="shared" si="559"/>
        <v>0</v>
      </c>
      <c r="Q79" s="34">
        <f t="shared" si="559"/>
        <v>0</v>
      </c>
      <c r="R79" s="34">
        <f t="shared" si="559"/>
        <v>0</v>
      </c>
      <c r="S79" s="34">
        <f t="shared" si="559"/>
        <v>0</v>
      </c>
      <c r="T79" s="34">
        <f t="shared" si="559"/>
        <v>-152000</v>
      </c>
      <c r="U79" s="34">
        <f t="shared" si="559"/>
        <v>0</v>
      </c>
      <c r="V79" s="34">
        <f t="shared" si="559"/>
        <v>-98800</v>
      </c>
      <c r="W79" s="34">
        <f t="shared" si="559"/>
        <v>0</v>
      </c>
      <c r="X79" s="34">
        <f t="shared" si="559"/>
        <v>98395</v>
      </c>
      <c r="Y79" s="34">
        <f t="shared" si="559"/>
        <v>77458</v>
      </c>
      <c r="Z79" s="48">
        <f t="shared" si="559"/>
        <v>-0.24</v>
      </c>
      <c r="AA79" s="48">
        <f t="shared" si="559"/>
        <v>0</v>
      </c>
      <c r="AB79" s="48">
        <f t="shared" si="559"/>
        <v>-0.24</v>
      </c>
      <c r="AC79" s="48">
        <v>-0.18</v>
      </c>
      <c r="AD79" s="48">
        <v>0</v>
      </c>
      <c r="AE79" s="48">
        <f t="shared" ref="AE79:AX79" si="560">SUBTOTAL(9,AE75:AE78)</f>
        <v>-0.18</v>
      </c>
      <c r="AF79" s="34">
        <f t="shared" si="560"/>
        <v>152000</v>
      </c>
      <c r="AG79" s="34">
        <f t="shared" si="560"/>
        <v>152000</v>
      </c>
      <c r="AH79" s="34">
        <f t="shared" si="560"/>
        <v>0</v>
      </c>
      <c r="AI79" s="34">
        <f t="shared" si="560"/>
        <v>0</v>
      </c>
      <c r="AJ79" s="34">
        <f t="shared" si="560"/>
        <v>16000</v>
      </c>
      <c r="AK79" s="34">
        <f t="shared" si="560"/>
        <v>136000</v>
      </c>
      <c r="AL79" s="34">
        <f t="shared" si="560"/>
        <v>0</v>
      </c>
      <c r="AM79" s="34">
        <f t="shared" si="560"/>
        <v>0</v>
      </c>
      <c r="AN79" s="34">
        <f t="shared" si="560"/>
        <v>0</v>
      </c>
      <c r="AO79" s="34">
        <f t="shared" si="560"/>
        <v>0</v>
      </c>
      <c r="AP79" s="34">
        <f t="shared" si="560"/>
        <v>0</v>
      </c>
      <c r="AQ79" s="34">
        <f t="shared" si="560"/>
        <v>0</v>
      </c>
      <c r="AR79" s="34">
        <f t="shared" si="560"/>
        <v>-53200</v>
      </c>
      <c r="AS79" s="34">
        <f t="shared" si="560"/>
        <v>0</v>
      </c>
      <c r="AT79" s="34">
        <f t="shared" si="560"/>
        <v>98395</v>
      </c>
      <c r="AU79" s="34">
        <f t="shared" si="560"/>
        <v>77458</v>
      </c>
      <c r="AV79" s="48">
        <f t="shared" si="560"/>
        <v>-0.06</v>
      </c>
      <c r="AW79" s="48">
        <f t="shared" si="560"/>
        <v>0</v>
      </c>
      <c r="AX79" s="48">
        <f t="shared" si="560"/>
        <v>-0.06</v>
      </c>
      <c r="AY79"/>
      <c r="AZ79"/>
      <c r="BA79" s="34">
        <f t="shared" ref="BA79:BS79" si="561">SUBTOTAL(9,BA75:BA78)</f>
        <v>152000</v>
      </c>
      <c r="BB79" s="34">
        <f t="shared" si="561"/>
        <v>152000</v>
      </c>
      <c r="BC79" s="34">
        <f t="shared" si="561"/>
        <v>0</v>
      </c>
      <c r="BD79" s="34">
        <f t="shared" si="561"/>
        <v>0</v>
      </c>
      <c r="BE79" s="34">
        <f t="shared" si="561"/>
        <v>16000</v>
      </c>
      <c r="BF79" s="34">
        <f t="shared" si="561"/>
        <v>136000</v>
      </c>
      <c r="BG79" s="34">
        <f t="shared" si="561"/>
        <v>0</v>
      </c>
      <c r="BH79" s="34">
        <f t="shared" si="561"/>
        <v>0</v>
      </c>
      <c r="BI79" s="34">
        <f t="shared" si="561"/>
        <v>0</v>
      </c>
      <c r="BJ79" s="34">
        <f t="shared" si="561"/>
        <v>0</v>
      </c>
      <c r="BK79" s="34">
        <f t="shared" si="561"/>
        <v>0</v>
      </c>
      <c r="BL79" s="34">
        <f t="shared" si="561"/>
        <v>0</v>
      </c>
      <c r="BM79" s="34">
        <f t="shared" si="561"/>
        <v>0</v>
      </c>
      <c r="BN79" s="34">
        <f t="shared" si="561"/>
        <v>0</v>
      </c>
      <c r="BO79" s="34">
        <f t="shared" si="561"/>
        <v>98395</v>
      </c>
      <c r="BP79" s="34">
        <f t="shared" si="561"/>
        <v>77458</v>
      </c>
      <c r="BQ79" s="48">
        <f t="shared" si="561"/>
        <v>0</v>
      </c>
      <c r="BR79" s="48">
        <f t="shared" si="561"/>
        <v>0</v>
      </c>
      <c r="BS79" s="48">
        <f t="shared" si="561"/>
        <v>0</v>
      </c>
      <c r="BT79" s="34">
        <f t="shared" ref="BT79:CL79" si="562">SUBTOTAL(9,BT75:BT78)</f>
        <v>250000</v>
      </c>
      <c r="BU79" s="34">
        <f t="shared" si="562"/>
        <v>185000</v>
      </c>
      <c r="BV79" s="34">
        <f t="shared" si="562"/>
        <v>0</v>
      </c>
      <c r="BW79" s="34">
        <f t="shared" si="562"/>
        <v>0</v>
      </c>
      <c r="BX79" s="34">
        <f t="shared" si="562"/>
        <v>113700</v>
      </c>
      <c r="BY79" s="34">
        <f t="shared" si="562"/>
        <v>71300</v>
      </c>
      <c r="BZ79" s="34">
        <f t="shared" si="562"/>
        <v>0</v>
      </c>
      <c r="CA79" s="34">
        <f t="shared" si="562"/>
        <v>0</v>
      </c>
      <c r="CB79" s="34">
        <f t="shared" si="562"/>
        <v>65000</v>
      </c>
      <c r="CC79" s="34">
        <f t="shared" si="562"/>
        <v>0</v>
      </c>
      <c r="CD79" s="34">
        <f t="shared" si="562"/>
        <v>65000</v>
      </c>
      <c r="CE79" s="34">
        <f t="shared" si="562"/>
        <v>0</v>
      </c>
      <c r="CF79" s="34">
        <f t="shared" si="562"/>
        <v>33000</v>
      </c>
      <c r="CG79" s="34">
        <f t="shared" si="562"/>
        <v>65000</v>
      </c>
      <c r="CH79" s="34">
        <f t="shared" si="562"/>
        <v>98395</v>
      </c>
      <c r="CI79" s="34">
        <f t="shared" si="562"/>
        <v>77458</v>
      </c>
      <c r="CJ79" s="63">
        <f t="shared" si="562"/>
        <v>0.12</v>
      </c>
      <c r="CK79" s="63">
        <f t="shared" si="562"/>
        <v>-0.24</v>
      </c>
      <c r="CL79" s="63">
        <f t="shared" si="562"/>
        <v>-0.12</v>
      </c>
      <c r="CM79" s="34">
        <f t="shared" ref="CM79:DE79" si="563">SUBTOTAL(9,CM75:CM78)</f>
        <v>250000</v>
      </c>
      <c r="CN79" s="34">
        <f t="shared" si="563"/>
        <v>185000</v>
      </c>
      <c r="CO79" s="34">
        <f t="shared" si="563"/>
        <v>0</v>
      </c>
      <c r="CP79" s="34">
        <f t="shared" si="563"/>
        <v>0</v>
      </c>
      <c r="CQ79" s="34">
        <f t="shared" si="563"/>
        <v>113700</v>
      </c>
      <c r="CR79" s="34">
        <f t="shared" si="563"/>
        <v>71300</v>
      </c>
      <c r="CS79" s="34">
        <f t="shared" si="563"/>
        <v>0</v>
      </c>
      <c r="CT79" s="34">
        <f t="shared" si="563"/>
        <v>0</v>
      </c>
      <c r="CU79" s="34">
        <f t="shared" si="563"/>
        <v>65000</v>
      </c>
      <c r="CV79" s="34">
        <f t="shared" si="563"/>
        <v>0</v>
      </c>
      <c r="CW79" s="34">
        <f t="shared" si="563"/>
        <v>65000</v>
      </c>
      <c r="CX79" s="34">
        <f t="shared" si="563"/>
        <v>0</v>
      </c>
      <c r="CY79" s="34">
        <f t="shared" si="563"/>
        <v>0</v>
      </c>
      <c r="CZ79" s="34">
        <f t="shared" si="563"/>
        <v>0</v>
      </c>
      <c r="DA79" s="34">
        <f t="shared" si="563"/>
        <v>98395</v>
      </c>
      <c r="DB79" s="34">
        <f t="shared" si="563"/>
        <v>77458</v>
      </c>
      <c r="DC79" s="63">
        <f t="shared" si="563"/>
        <v>0</v>
      </c>
      <c r="DD79" s="63">
        <f t="shared" si="563"/>
        <v>0</v>
      </c>
      <c r="DE79" s="63">
        <f t="shared" si="563"/>
        <v>0</v>
      </c>
      <c r="DF79" s="34">
        <f t="shared" ref="DF79:DX79" si="564">SUBTOTAL(9,DF75:DF78)</f>
        <v>250000</v>
      </c>
      <c r="DG79" s="34">
        <f t="shared" si="564"/>
        <v>185000</v>
      </c>
      <c r="DH79" s="34">
        <f t="shared" si="564"/>
        <v>0</v>
      </c>
      <c r="DI79" s="34">
        <f t="shared" si="564"/>
        <v>0</v>
      </c>
      <c r="DJ79" s="34">
        <f t="shared" si="564"/>
        <v>113700</v>
      </c>
      <c r="DK79" s="34">
        <f t="shared" si="564"/>
        <v>71300</v>
      </c>
      <c r="DL79" s="34">
        <f t="shared" si="564"/>
        <v>0</v>
      </c>
      <c r="DM79" s="34">
        <f t="shared" si="564"/>
        <v>0</v>
      </c>
      <c r="DN79" s="34">
        <f t="shared" si="564"/>
        <v>65000</v>
      </c>
      <c r="DO79" s="34">
        <f t="shared" si="564"/>
        <v>0</v>
      </c>
      <c r="DP79" s="34">
        <f t="shared" si="564"/>
        <v>65000</v>
      </c>
      <c r="DQ79" s="34">
        <f t="shared" si="564"/>
        <v>0</v>
      </c>
      <c r="DR79" s="34">
        <f t="shared" si="564"/>
        <v>0</v>
      </c>
      <c r="DS79" s="34">
        <f t="shared" si="564"/>
        <v>0</v>
      </c>
      <c r="DT79" s="34">
        <f t="shared" si="564"/>
        <v>98395</v>
      </c>
      <c r="DU79" s="34">
        <f t="shared" si="564"/>
        <v>77458</v>
      </c>
      <c r="DV79" s="63">
        <f t="shared" si="564"/>
        <v>0</v>
      </c>
      <c r="DW79" s="63">
        <f t="shared" si="564"/>
        <v>0</v>
      </c>
      <c r="DX79" s="63">
        <f t="shared" si="564"/>
        <v>0</v>
      </c>
    </row>
    <row r="80" spans="1:128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41">
        <f>I80+P80</f>
        <v>140000</v>
      </c>
      <c r="I80" s="41">
        <f>K80+L80+M80+N80+O80</f>
        <v>20000</v>
      </c>
      <c r="J80" s="5"/>
      <c r="K80" s="9"/>
      <c r="L80" s="9">
        <v>20000</v>
      </c>
      <c r="M80" s="9"/>
      <c r="N80" s="9"/>
      <c r="O80" s="9"/>
      <c r="P80" s="41">
        <f>Q80+R80+S80</f>
        <v>120000</v>
      </c>
      <c r="Q80" s="9">
        <v>20000</v>
      </c>
      <c r="R80" s="9">
        <v>100000</v>
      </c>
      <c r="S80" s="9"/>
      <c r="T80" s="71">
        <f>(L80+M80+N80)*-1</f>
        <v>-20000</v>
      </c>
      <c r="U80" s="71">
        <f>(Q80+R80)*-1</f>
        <v>-120000</v>
      </c>
      <c r="V80" s="9">
        <f t="shared" ref="V80:W82" si="565">ROUND(T80*0.65,0)</f>
        <v>-13000</v>
      </c>
      <c r="W80" s="9">
        <f t="shared" si="565"/>
        <v>-78000</v>
      </c>
      <c r="X80" s="9">
        <v>56067</v>
      </c>
      <c r="Y80" s="9">
        <v>27130</v>
      </c>
      <c r="Z80" s="76">
        <f>IF(T80=0,0,ROUND((T80+L80)/X80/10,2))</f>
        <v>0</v>
      </c>
      <c r="AA80" s="76">
        <f>IF(U80=0,0,ROUND((U80+Q80)/Y80/10,2))</f>
        <v>-0.37</v>
      </c>
      <c r="AB80" s="76">
        <f>Z80+AA80</f>
        <v>-0.37</v>
      </c>
      <c r="AC80" s="47">
        <v>-0.03</v>
      </c>
      <c r="AD80" s="47">
        <v>-0.28999999999999998</v>
      </c>
      <c r="AE80" s="47">
        <f>AC80+AD80</f>
        <v>-0.31999999999999995</v>
      </c>
      <c r="AF80" s="41">
        <f>AG80+AN80</f>
        <v>149200</v>
      </c>
      <c r="AG80" s="41">
        <f>AI80+AJ80+AK80+AL80+AM80</f>
        <v>8000</v>
      </c>
      <c r="AH80" s="84"/>
      <c r="AI80" s="85"/>
      <c r="AJ80" s="85">
        <v>0</v>
      </c>
      <c r="AK80" s="85">
        <v>8000</v>
      </c>
      <c r="AL80" s="85"/>
      <c r="AM80" s="85"/>
      <c r="AN80" s="83">
        <f>AO80+AP80+AQ80</f>
        <v>141200</v>
      </c>
      <c r="AO80" s="85">
        <v>18125</v>
      </c>
      <c r="AP80" s="85">
        <v>123075</v>
      </c>
      <c r="AQ80" s="85"/>
      <c r="AR80" s="88">
        <f>((AL80+AK80+AJ80)-((V80)*-1))*-1</f>
        <v>5000</v>
      </c>
      <c r="AS80" s="88">
        <f>((AO80+AP80)-((W80)*-1))*-1</f>
        <v>-63200</v>
      </c>
      <c r="AT80" s="9">
        <v>56067</v>
      </c>
      <c r="AU80" s="9">
        <v>27130</v>
      </c>
      <c r="AV80" s="93">
        <f t="shared" ref="AV80:AV82" si="566">ROUND((AY80/AT80/10)+(AC80),2)*-1</f>
        <v>0.02</v>
      </c>
      <c r="AW80" s="93">
        <f t="shared" ref="AW80:AW82" si="567">ROUND((AZ80/AU80/10)+AD80,2)*-1</f>
        <v>-0.16</v>
      </c>
      <c r="AX80" s="93">
        <f>AV80+AW80</f>
        <v>-0.14000000000000001</v>
      </c>
      <c r="AY80" s="95">
        <f t="shared" ref="AY80:AY82" si="568">AK80+AL80</f>
        <v>8000</v>
      </c>
      <c r="AZ80" s="95">
        <f t="shared" ref="AZ80:AZ82" si="569">AP80</f>
        <v>123075</v>
      </c>
      <c r="BA80" s="96">
        <f>BB80+BI80</f>
        <v>149200</v>
      </c>
      <c r="BB80" s="96">
        <f>BD80+BE80+BF80+BG80+BH80</f>
        <v>8000</v>
      </c>
      <c r="BC80" s="97"/>
      <c r="BD80" s="88"/>
      <c r="BE80" s="88">
        <v>0</v>
      </c>
      <c r="BF80" s="88">
        <v>8000</v>
      </c>
      <c r="BG80" s="88"/>
      <c r="BH80" s="88"/>
      <c r="BI80" s="96">
        <f>BJ80+BK80+BL80</f>
        <v>141200</v>
      </c>
      <c r="BJ80" s="88">
        <v>18125</v>
      </c>
      <c r="BK80" s="88">
        <v>123075</v>
      </c>
      <c r="BL80" s="88"/>
      <c r="BM80" s="88">
        <f t="shared" ref="BM80:BM82" si="570">(BE80+BF80+BG80)-(AJ80+AK80+AL80)</f>
        <v>0</v>
      </c>
      <c r="BN80" s="88">
        <f t="shared" ref="BN80:BN82" si="571">(BJ80+BK80)-(AO80+AP80)</f>
        <v>0</v>
      </c>
      <c r="BO80" s="9">
        <v>56067</v>
      </c>
      <c r="BP80" s="9">
        <v>27130</v>
      </c>
      <c r="BQ80" s="93">
        <f t="shared" ref="BQ80:BQ82" si="572">ROUND(((BF80+BG80)-(AK80+AL80))/BO80/10,2)*-1</f>
        <v>0</v>
      </c>
      <c r="BR80" s="93">
        <f t="shared" ref="BR80:BR82" si="573">ROUND(((BK80-AP80)/BP80/10),2)*-1</f>
        <v>0</v>
      </c>
      <c r="BS80" s="93">
        <f>BQ80+BR80</f>
        <v>0</v>
      </c>
      <c r="BT80" s="96">
        <f>BU80+CB80</f>
        <v>249656</v>
      </c>
      <c r="BU80" s="96">
        <f>BW80+BX80+BY80+BZ80+CA80</f>
        <v>129656</v>
      </c>
      <c r="BV80" s="84"/>
      <c r="BW80" s="85"/>
      <c r="BX80" s="85">
        <v>20000</v>
      </c>
      <c r="BY80" s="85"/>
      <c r="BZ80" s="85"/>
      <c r="CA80" s="85">
        <v>109656</v>
      </c>
      <c r="CB80" s="41">
        <f t="shared" ref="CB80:CB82" si="574">CC80+CD80+CE80</f>
        <v>120000</v>
      </c>
      <c r="CC80" s="85">
        <v>18125</v>
      </c>
      <c r="CD80" s="85">
        <v>101875</v>
      </c>
      <c r="CE80" s="85"/>
      <c r="CF80" s="88">
        <f t="shared" ref="CF80:CF82" si="575">(BX80+BY80+BZ80)-(BE80+BF80+BG80)</f>
        <v>12000</v>
      </c>
      <c r="CG80" s="88">
        <f t="shared" ref="CG80:CG82" si="576">(CC80+CD80)-(BJ80+BK80)</f>
        <v>-21200</v>
      </c>
      <c r="CH80" s="9">
        <v>56067</v>
      </c>
      <c r="CI80" s="9">
        <v>27130</v>
      </c>
      <c r="CJ80" s="99">
        <f t="shared" ref="CJ80:CJ82" si="577">ROUND(((BY80+BZ80)-(BF80+BG80))/CH80/10,2)*-1</f>
        <v>0.01</v>
      </c>
      <c r="CK80" s="99">
        <f t="shared" ref="CK80:CK82" si="578">ROUND(((CD80-BK80)/CI80/10),2)*-1</f>
        <v>0.08</v>
      </c>
      <c r="CL80" s="99">
        <f>CJ80+CK80</f>
        <v>0.09</v>
      </c>
      <c r="CM80" s="96">
        <f>CN80+CU80</f>
        <v>249656</v>
      </c>
      <c r="CN80" s="96">
        <f>CP80+CQ80+CR80+CS80+CT80</f>
        <v>129656</v>
      </c>
      <c r="CO80" s="97"/>
      <c r="CP80" s="88"/>
      <c r="CQ80" s="88">
        <v>20000</v>
      </c>
      <c r="CR80" s="88"/>
      <c r="CS80" s="88"/>
      <c r="CT80" s="88">
        <v>109656</v>
      </c>
      <c r="CU80" s="96">
        <f t="shared" ref="CU80:CU82" si="579">CV80+CW80+CX80</f>
        <v>120000</v>
      </c>
      <c r="CV80" s="88">
        <v>18125</v>
      </c>
      <c r="CW80" s="88">
        <v>101875</v>
      </c>
      <c r="CX80" s="88"/>
      <c r="CY80" s="88">
        <f t="shared" ref="CY80:CY82" si="580">(CQ80+CR80+CS80)-(BX80+BY80+BZ80)</f>
        <v>0</v>
      </c>
      <c r="CZ80" s="88">
        <f t="shared" ref="CZ80:CZ82" si="581">(CV80+CW80)-(CC80+CD80)</f>
        <v>0</v>
      </c>
      <c r="DA80" s="9">
        <v>56067</v>
      </c>
      <c r="DB80" s="9">
        <v>27130</v>
      </c>
      <c r="DC80" s="99">
        <f t="shared" ref="DC80" si="582">ROUND(((CR80+CS80)-(BY80+BZ80))/DA80/10,2)*-1</f>
        <v>0</v>
      </c>
      <c r="DD80" s="99">
        <f t="shared" ref="DD80" si="583">ROUND(((CW80-CD80)/DB80/10),2)*-1</f>
        <v>0</v>
      </c>
      <c r="DE80" s="99">
        <f>DC80+DD80</f>
        <v>0</v>
      </c>
      <c r="DF80" s="96">
        <f>DG80+DN80</f>
        <v>249656</v>
      </c>
      <c r="DG80" s="96">
        <f>DI80+DJ80+DK80+DL80+DM80</f>
        <v>129656</v>
      </c>
      <c r="DH80" s="97"/>
      <c r="DI80" s="88"/>
      <c r="DJ80" s="88">
        <v>20000</v>
      </c>
      <c r="DK80" s="88"/>
      <c r="DL80" s="88"/>
      <c r="DM80" s="88">
        <v>109656</v>
      </c>
      <c r="DN80" s="96">
        <f t="shared" ref="DN80:DN82" si="584">DO80+DP80+DQ80</f>
        <v>120000</v>
      </c>
      <c r="DO80" s="88">
        <v>18125</v>
      </c>
      <c r="DP80" s="88">
        <v>101875</v>
      </c>
      <c r="DQ80" s="88"/>
      <c r="DR80" s="88">
        <f t="shared" ref="DR80:DR82" si="585">(DJ80+DK80+DL80)-(CQ80+CR80+CS80)</f>
        <v>0</v>
      </c>
      <c r="DS80" s="88">
        <f t="shared" ref="DS80:DS82" si="586">(DO80+DP80)-(CV80+CW80)</f>
        <v>0</v>
      </c>
      <c r="DT80" s="9">
        <v>56067</v>
      </c>
      <c r="DU80" s="9">
        <v>27130</v>
      </c>
      <c r="DV80" s="99">
        <f t="shared" ref="DV80" si="587">ROUND(((DK80+DL80)-(CR80+CS80))/DT80/10,2)*-1</f>
        <v>0</v>
      </c>
      <c r="DW80" s="99">
        <f t="shared" ref="DW80" si="588">ROUND(((DP80-CW80)/DU80/10),2)*-1</f>
        <v>0</v>
      </c>
      <c r="DX80" s="99">
        <f>DV80+DW80</f>
        <v>0</v>
      </c>
    </row>
    <row r="81" spans="1:128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41">
        <f>I81+P81</f>
        <v>0</v>
      </c>
      <c r="I81" s="41">
        <f>K81+L81+M81+N81+O81</f>
        <v>0</v>
      </c>
      <c r="J81" s="5"/>
      <c r="K81" s="9"/>
      <c r="L81" s="9"/>
      <c r="M81" s="9"/>
      <c r="N81" s="9"/>
      <c r="O81" s="9"/>
      <c r="P81" s="41">
        <f>Q81+R81+S81</f>
        <v>0</v>
      </c>
      <c r="Q81" s="9"/>
      <c r="R81" s="9"/>
      <c r="S81" s="9"/>
      <c r="T81" s="71">
        <f>(L81+M81+N81)*-1</f>
        <v>0</v>
      </c>
      <c r="U81" s="71">
        <f>(Q81+R81)*-1</f>
        <v>0</v>
      </c>
      <c r="V81" s="9">
        <f t="shared" si="565"/>
        <v>0</v>
      </c>
      <c r="W81" s="9">
        <f t="shared" si="565"/>
        <v>0</v>
      </c>
      <c r="X81" s="46" t="s">
        <v>225</v>
      </c>
      <c r="Y81" s="46" t="s">
        <v>225</v>
      </c>
      <c r="Z81" s="76">
        <f>IF(T81=0,0,ROUND((T81+L81)/X81/10,2))</f>
        <v>0</v>
      </c>
      <c r="AA81" s="76">
        <f>IF(U81=0,0,ROUND((U81+Q81)/Y81/10,2))</f>
        <v>0</v>
      </c>
      <c r="AB81" s="76">
        <f>Z81+AA81</f>
        <v>0</v>
      </c>
      <c r="AC81" s="47">
        <v>0</v>
      </c>
      <c r="AD81" s="47">
        <v>0</v>
      </c>
      <c r="AE81" s="47">
        <f>AC81+AD81</f>
        <v>0</v>
      </c>
      <c r="AF81" s="41">
        <f>AG81+AN81</f>
        <v>0</v>
      </c>
      <c r="AG81" s="41">
        <f>AI81+AJ81+AK81+AL81+AM81</f>
        <v>0</v>
      </c>
      <c r="AH81" s="84"/>
      <c r="AI81" s="85"/>
      <c r="AJ81" s="85"/>
      <c r="AK81" s="85"/>
      <c r="AL81" s="85"/>
      <c r="AM81" s="85"/>
      <c r="AN81" s="83">
        <f>AO81+AP81+AQ81</f>
        <v>0</v>
      </c>
      <c r="AO81" s="85"/>
      <c r="AP81" s="85"/>
      <c r="AQ81" s="85"/>
      <c r="AR81" s="88">
        <f>((AL81+AK81+AJ81)-((V81)*-1))*-1</f>
        <v>0</v>
      </c>
      <c r="AS81" s="88">
        <f>((AO81+AP81)-((W81)*-1))*-1</f>
        <v>0</v>
      </c>
      <c r="AT81" s="46" t="s">
        <v>225</v>
      </c>
      <c r="AU81" s="46" t="s">
        <v>225</v>
      </c>
      <c r="AV81" s="93">
        <v>0</v>
      </c>
      <c r="AW81" s="93">
        <v>0</v>
      </c>
      <c r="AX81" s="93">
        <f>AV81+AW81</f>
        <v>0</v>
      </c>
      <c r="AY81" s="95">
        <f t="shared" si="568"/>
        <v>0</v>
      </c>
      <c r="AZ81" s="95">
        <f t="shared" si="569"/>
        <v>0</v>
      </c>
      <c r="BA81" s="96">
        <f>BB81+BI81</f>
        <v>0</v>
      </c>
      <c r="BB81" s="96">
        <f>BD81+BE81+BF81+BG81+BH81</f>
        <v>0</v>
      </c>
      <c r="BC81" s="97"/>
      <c r="BD81" s="88"/>
      <c r="BE81" s="88"/>
      <c r="BF81" s="88"/>
      <c r="BG81" s="88"/>
      <c r="BH81" s="88"/>
      <c r="BI81" s="96">
        <f>BJ81+BK81+BL81</f>
        <v>0</v>
      </c>
      <c r="BJ81" s="88"/>
      <c r="BK81" s="88"/>
      <c r="BL81" s="88"/>
      <c r="BM81" s="88">
        <f t="shared" si="570"/>
        <v>0</v>
      </c>
      <c r="BN81" s="88">
        <f t="shared" si="571"/>
        <v>0</v>
      </c>
      <c r="BO81" s="46" t="s">
        <v>225</v>
      </c>
      <c r="BP81" s="46" t="s">
        <v>225</v>
      </c>
      <c r="BQ81" s="93">
        <v>0</v>
      </c>
      <c r="BR81" s="93">
        <v>0</v>
      </c>
      <c r="BS81" s="93">
        <f>BQ81+BR81</f>
        <v>0</v>
      </c>
      <c r="BT81" s="96">
        <f>BU81+CB81</f>
        <v>0</v>
      </c>
      <c r="BU81" s="96">
        <f>BW81+BX81+BY81+BZ81+CA81</f>
        <v>0</v>
      </c>
      <c r="BV81" s="84"/>
      <c r="BW81" s="85"/>
      <c r="BX81" s="85"/>
      <c r="BY81" s="85"/>
      <c r="BZ81" s="85"/>
      <c r="CA81" s="85"/>
      <c r="CB81" s="41">
        <f t="shared" si="574"/>
        <v>0</v>
      </c>
      <c r="CC81" s="85"/>
      <c r="CD81" s="85"/>
      <c r="CE81" s="85"/>
      <c r="CF81" s="88">
        <f t="shared" si="575"/>
        <v>0</v>
      </c>
      <c r="CG81" s="88">
        <f t="shared" si="576"/>
        <v>0</v>
      </c>
      <c r="CH81" s="46" t="s">
        <v>225</v>
      </c>
      <c r="CI81" s="46" t="s">
        <v>225</v>
      </c>
      <c r="CJ81" s="99">
        <v>0</v>
      </c>
      <c r="CK81" s="99">
        <v>0</v>
      </c>
      <c r="CL81" s="99">
        <f>CJ81+CK81</f>
        <v>0</v>
      </c>
      <c r="CM81" s="96">
        <f>CN81+CU81</f>
        <v>0</v>
      </c>
      <c r="CN81" s="96">
        <f>CP81+CQ81+CR81+CS81+CT81</f>
        <v>0</v>
      </c>
      <c r="CO81" s="97"/>
      <c r="CP81" s="88"/>
      <c r="CQ81" s="88"/>
      <c r="CR81" s="88"/>
      <c r="CS81" s="88"/>
      <c r="CT81" s="88"/>
      <c r="CU81" s="96">
        <f t="shared" si="579"/>
        <v>0</v>
      </c>
      <c r="CV81" s="88"/>
      <c r="CW81" s="88"/>
      <c r="CX81" s="88"/>
      <c r="CY81" s="88">
        <f t="shared" si="580"/>
        <v>0</v>
      </c>
      <c r="CZ81" s="88">
        <f t="shared" si="581"/>
        <v>0</v>
      </c>
      <c r="DA81" s="46" t="s">
        <v>225</v>
      </c>
      <c r="DB81" s="46" t="s">
        <v>225</v>
      </c>
      <c r="DC81" s="99">
        <v>0</v>
      </c>
      <c r="DD81" s="99">
        <v>0</v>
      </c>
      <c r="DE81" s="99">
        <f>DC81+DD81</f>
        <v>0</v>
      </c>
      <c r="DF81" s="96">
        <f>DG81+DN81</f>
        <v>0</v>
      </c>
      <c r="DG81" s="96">
        <f>DI81+DJ81+DK81+DL81+DM81</f>
        <v>0</v>
      </c>
      <c r="DH81" s="97"/>
      <c r="DI81" s="88"/>
      <c r="DJ81" s="88"/>
      <c r="DK81" s="88"/>
      <c r="DL81" s="88"/>
      <c r="DM81" s="88"/>
      <c r="DN81" s="96">
        <f t="shared" si="584"/>
        <v>0</v>
      </c>
      <c r="DO81" s="88"/>
      <c r="DP81" s="88"/>
      <c r="DQ81" s="88"/>
      <c r="DR81" s="88">
        <f t="shared" si="585"/>
        <v>0</v>
      </c>
      <c r="DS81" s="88">
        <f t="shared" si="586"/>
        <v>0</v>
      </c>
      <c r="DT81" s="46" t="s">
        <v>225</v>
      </c>
      <c r="DU81" s="46" t="s">
        <v>225</v>
      </c>
      <c r="DV81" s="99">
        <v>0</v>
      </c>
      <c r="DW81" s="99">
        <v>0</v>
      </c>
      <c r="DX81" s="99">
        <f>DV81+DW81</f>
        <v>0</v>
      </c>
    </row>
    <row r="82" spans="1:128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41">
        <f>I82+P82</f>
        <v>10000</v>
      </c>
      <c r="I82" s="41">
        <f>K82+L82+M82+N82+O82</f>
        <v>10000</v>
      </c>
      <c r="J82" s="5"/>
      <c r="K82" s="9"/>
      <c r="L82" s="9">
        <v>10000</v>
      </c>
      <c r="M82" s="9"/>
      <c r="N82" s="9"/>
      <c r="O82" s="9"/>
      <c r="P82" s="41">
        <f>Q82+R82+S82</f>
        <v>0</v>
      </c>
      <c r="Q82" s="9"/>
      <c r="R82" s="9"/>
      <c r="S82" s="9"/>
      <c r="T82" s="71">
        <f>(L82+M82+N82)*-1</f>
        <v>-10000</v>
      </c>
      <c r="U82" s="71">
        <f>(Q82+R82)*-1</f>
        <v>0</v>
      </c>
      <c r="V82" s="9">
        <f t="shared" si="565"/>
        <v>-6500</v>
      </c>
      <c r="W82" s="9">
        <f t="shared" si="565"/>
        <v>0</v>
      </c>
      <c r="X82" s="9">
        <v>51885</v>
      </c>
      <c r="Y82" s="9">
        <v>27135</v>
      </c>
      <c r="Z82" s="76">
        <f>IF(T82=0,0,ROUND((T82+L82)/X82/10,2))</f>
        <v>0</v>
      </c>
      <c r="AA82" s="76">
        <f>IF(U82=0,0,ROUND((U82+Q82)/Y82/10,2))</f>
        <v>0</v>
      </c>
      <c r="AB82" s="76">
        <f>Z82+AA82</f>
        <v>0</v>
      </c>
      <c r="AC82" s="47">
        <v>-0.01</v>
      </c>
      <c r="AD82" s="47">
        <v>0</v>
      </c>
      <c r="AE82" s="47">
        <f>AC82+AD82</f>
        <v>-0.01</v>
      </c>
      <c r="AF82" s="41">
        <f>AG82+AN82</f>
        <v>800</v>
      </c>
      <c r="AG82" s="41">
        <f>AI82+AJ82+AK82+AL82+AM82</f>
        <v>800</v>
      </c>
      <c r="AH82" s="84"/>
      <c r="AI82" s="85"/>
      <c r="AJ82" s="85">
        <v>800</v>
      </c>
      <c r="AK82" s="85"/>
      <c r="AL82" s="85"/>
      <c r="AM82" s="85"/>
      <c r="AN82" s="83">
        <f>AO82+AP82+AQ82</f>
        <v>0</v>
      </c>
      <c r="AO82" s="85"/>
      <c r="AP82" s="85"/>
      <c r="AQ82" s="85"/>
      <c r="AR82" s="88">
        <f>((AL82+AK82+AJ82)-((V82)*-1))*-1</f>
        <v>5700</v>
      </c>
      <c r="AS82" s="88">
        <f>((AO82+AP82)-((W82)*-1))*-1</f>
        <v>0</v>
      </c>
      <c r="AT82" s="9">
        <v>51885</v>
      </c>
      <c r="AU82" s="9">
        <v>27135</v>
      </c>
      <c r="AV82" s="93">
        <f t="shared" si="566"/>
        <v>0.01</v>
      </c>
      <c r="AW82" s="93">
        <f t="shared" si="567"/>
        <v>0</v>
      </c>
      <c r="AX82" s="93">
        <f>AV82+AW82</f>
        <v>0.01</v>
      </c>
      <c r="AY82" s="95">
        <f t="shared" si="568"/>
        <v>0</v>
      </c>
      <c r="AZ82" s="95">
        <f t="shared" si="569"/>
        <v>0</v>
      </c>
      <c r="BA82" s="96">
        <f>BB82+BI82</f>
        <v>800</v>
      </c>
      <c r="BB82" s="96">
        <f>BD82+BE82+BF82+BG82+BH82</f>
        <v>800</v>
      </c>
      <c r="BC82" s="97"/>
      <c r="BD82" s="88"/>
      <c r="BE82" s="88">
        <v>800</v>
      </c>
      <c r="BF82" s="88"/>
      <c r="BG82" s="88"/>
      <c r="BH82" s="88"/>
      <c r="BI82" s="96">
        <f>BJ82+BK82+BL82</f>
        <v>0</v>
      </c>
      <c r="BJ82" s="88"/>
      <c r="BK82" s="88"/>
      <c r="BL82" s="88"/>
      <c r="BM82" s="88">
        <f t="shared" si="570"/>
        <v>0</v>
      </c>
      <c r="BN82" s="88">
        <f t="shared" si="571"/>
        <v>0</v>
      </c>
      <c r="BO82" s="9">
        <v>51885</v>
      </c>
      <c r="BP82" s="9">
        <v>27135</v>
      </c>
      <c r="BQ82" s="93">
        <f t="shared" si="572"/>
        <v>0</v>
      </c>
      <c r="BR82" s="93">
        <f t="shared" si="573"/>
        <v>0</v>
      </c>
      <c r="BS82" s="93">
        <f>BQ82+BR82</f>
        <v>0</v>
      </c>
      <c r="BT82" s="96">
        <f>BU82+CB82</f>
        <v>10000</v>
      </c>
      <c r="BU82" s="96">
        <f>BW82+BX82+BY82+BZ82+CA82</f>
        <v>10000</v>
      </c>
      <c r="BV82" s="84"/>
      <c r="BW82" s="85"/>
      <c r="BX82" s="85">
        <v>10000</v>
      </c>
      <c r="BY82" s="85"/>
      <c r="BZ82" s="85"/>
      <c r="CA82" s="85"/>
      <c r="CB82" s="41">
        <f t="shared" si="574"/>
        <v>0</v>
      </c>
      <c r="CC82" s="85"/>
      <c r="CD82" s="85"/>
      <c r="CE82" s="85"/>
      <c r="CF82" s="88">
        <f t="shared" si="575"/>
        <v>9200</v>
      </c>
      <c r="CG82" s="88">
        <f t="shared" si="576"/>
        <v>0</v>
      </c>
      <c r="CH82" s="9">
        <v>51885</v>
      </c>
      <c r="CI82" s="9">
        <v>27135</v>
      </c>
      <c r="CJ82" s="99">
        <f t="shared" si="577"/>
        <v>0</v>
      </c>
      <c r="CK82" s="99">
        <f t="shared" si="578"/>
        <v>0</v>
      </c>
      <c r="CL82" s="99">
        <f>CJ82+CK82</f>
        <v>0</v>
      </c>
      <c r="CM82" s="96">
        <f>CN82+CU82</f>
        <v>10000</v>
      </c>
      <c r="CN82" s="96">
        <f>CP82+CQ82+CR82+CS82+CT82</f>
        <v>10000</v>
      </c>
      <c r="CO82" s="97"/>
      <c r="CP82" s="88"/>
      <c r="CQ82" s="88">
        <v>10000</v>
      </c>
      <c r="CR82" s="88"/>
      <c r="CS82" s="88"/>
      <c r="CT82" s="88"/>
      <c r="CU82" s="96">
        <f t="shared" si="579"/>
        <v>0</v>
      </c>
      <c r="CV82" s="88"/>
      <c r="CW82" s="88"/>
      <c r="CX82" s="88"/>
      <c r="CY82" s="88">
        <f t="shared" si="580"/>
        <v>0</v>
      </c>
      <c r="CZ82" s="88">
        <f t="shared" si="581"/>
        <v>0</v>
      </c>
      <c r="DA82" s="9">
        <v>51885</v>
      </c>
      <c r="DB82" s="9">
        <v>27135</v>
      </c>
      <c r="DC82" s="99">
        <f t="shared" ref="DC82" si="589">ROUND(((CR82+CS82)-(BY82+BZ82))/DA82/10,2)*-1</f>
        <v>0</v>
      </c>
      <c r="DD82" s="99">
        <f t="shared" ref="DD82" si="590">ROUND(((CW82-CD82)/DB82/10),2)*-1</f>
        <v>0</v>
      </c>
      <c r="DE82" s="99">
        <f>DC82+DD82</f>
        <v>0</v>
      </c>
      <c r="DF82" s="96">
        <f>DG82+DN82</f>
        <v>10000</v>
      </c>
      <c r="DG82" s="96">
        <f>DI82+DJ82+DK82+DL82+DM82</f>
        <v>10000</v>
      </c>
      <c r="DH82" s="97"/>
      <c r="DI82" s="88"/>
      <c r="DJ82" s="88">
        <v>10000</v>
      </c>
      <c r="DK82" s="88"/>
      <c r="DL82" s="88"/>
      <c r="DM82" s="88"/>
      <c r="DN82" s="96">
        <f t="shared" si="584"/>
        <v>0</v>
      </c>
      <c r="DO82" s="88"/>
      <c r="DP82" s="88"/>
      <c r="DQ82" s="88"/>
      <c r="DR82" s="88">
        <f t="shared" si="585"/>
        <v>0</v>
      </c>
      <c r="DS82" s="88">
        <f t="shared" si="586"/>
        <v>0</v>
      </c>
      <c r="DT82" s="9">
        <v>51885</v>
      </c>
      <c r="DU82" s="9">
        <v>27135</v>
      </c>
      <c r="DV82" s="99">
        <f t="shared" ref="DV82" si="591">ROUND(((DK82+DL82)-(CR82+CS82))/DT82/10,2)*-1</f>
        <v>0</v>
      </c>
      <c r="DW82" s="99">
        <f t="shared" ref="DW82" si="592">ROUND(((DP82-CW82)/DU82/10),2)*-1</f>
        <v>0</v>
      </c>
      <c r="DX82" s="99">
        <f>DV82+DW82</f>
        <v>0</v>
      </c>
    </row>
    <row r="83" spans="1:128" x14ac:dyDescent="0.25">
      <c r="A83" s="30"/>
      <c r="B83" s="31"/>
      <c r="C83" s="32"/>
      <c r="D83" s="33" t="s">
        <v>166</v>
      </c>
      <c r="E83" s="31"/>
      <c r="F83" s="31"/>
      <c r="G83" s="31"/>
      <c r="H83" s="34">
        <f t="shared" ref="H83:AB83" si="593">SUBTOTAL(9,H80:H82)</f>
        <v>150000</v>
      </c>
      <c r="I83" s="34">
        <f t="shared" si="593"/>
        <v>30000</v>
      </c>
      <c r="J83" s="34">
        <f t="shared" si="593"/>
        <v>0</v>
      </c>
      <c r="K83" s="34">
        <f t="shared" si="593"/>
        <v>0</v>
      </c>
      <c r="L83" s="34">
        <f t="shared" si="593"/>
        <v>30000</v>
      </c>
      <c r="M83" s="34">
        <f t="shared" si="593"/>
        <v>0</v>
      </c>
      <c r="N83" s="34">
        <f t="shared" si="593"/>
        <v>0</v>
      </c>
      <c r="O83" s="34">
        <f t="shared" si="593"/>
        <v>0</v>
      </c>
      <c r="P83" s="34">
        <f t="shared" si="593"/>
        <v>120000</v>
      </c>
      <c r="Q83" s="34">
        <f t="shared" si="593"/>
        <v>20000</v>
      </c>
      <c r="R83" s="34">
        <f t="shared" si="593"/>
        <v>100000</v>
      </c>
      <c r="S83" s="34">
        <f t="shared" si="593"/>
        <v>0</v>
      </c>
      <c r="T83" s="34">
        <f t="shared" si="593"/>
        <v>-30000</v>
      </c>
      <c r="U83" s="34">
        <f t="shared" si="593"/>
        <v>-120000</v>
      </c>
      <c r="V83" s="34">
        <f t="shared" si="593"/>
        <v>-19500</v>
      </c>
      <c r="W83" s="34">
        <f t="shared" si="593"/>
        <v>-78000</v>
      </c>
      <c r="X83" s="34">
        <f t="shared" si="593"/>
        <v>107952</v>
      </c>
      <c r="Y83" s="34">
        <f t="shared" si="593"/>
        <v>54265</v>
      </c>
      <c r="Z83" s="48">
        <f t="shared" si="593"/>
        <v>0</v>
      </c>
      <c r="AA83" s="48">
        <f t="shared" si="593"/>
        <v>-0.37</v>
      </c>
      <c r="AB83" s="48">
        <f t="shared" si="593"/>
        <v>-0.37</v>
      </c>
      <c r="AC83" s="48">
        <v>-0.04</v>
      </c>
      <c r="AD83" s="48">
        <v>-0.28999999999999998</v>
      </c>
      <c r="AE83" s="48">
        <f t="shared" ref="AE83:AX83" si="594">SUBTOTAL(9,AE80:AE82)</f>
        <v>-0.32999999999999996</v>
      </c>
      <c r="AF83" s="34">
        <f t="shared" si="594"/>
        <v>150000</v>
      </c>
      <c r="AG83" s="34">
        <f t="shared" si="594"/>
        <v>8800</v>
      </c>
      <c r="AH83" s="34">
        <f t="shared" si="594"/>
        <v>0</v>
      </c>
      <c r="AI83" s="34">
        <f t="shared" si="594"/>
        <v>0</v>
      </c>
      <c r="AJ83" s="34">
        <f t="shared" si="594"/>
        <v>800</v>
      </c>
      <c r="AK83" s="34">
        <f t="shared" si="594"/>
        <v>8000</v>
      </c>
      <c r="AL83" s="34">
        <f t="shared" si="594"/>
        <v>0</v>
      </c>
      <c r="AM83" s="34">
        <f t="shared" si="594"/>
        <v>0</v>
      </c>
      <c r="AN83" s="34">
        <f t="shared" si="594"/>
        <v>141200</v>
      </c>
      <c r="AO83" s="34">
        <f t="shared" si="594"/>
        <v>18125</v>
      </c>
      <c r="AP83" s="34">
        <f t="shared" si="594"/>
        <v>123075</v>
      </c>
      <c r="AQ83" s="34">
        <f t="shared" si="594"/>
        <v>0</v>
      </c>
      <c r="AR83" s="34">
        <f t="shared" si="594"/>
        <v>10700</v>
      </c>
      <c r="AS83" s="34">
        <f t="shared" si="594"/>
        <v>-63200</v>
      </c>
      <c r="AT83" s="34">
        <f t="shared" si="594"/>
        <v>107952</v>
      </c>
      <c r="AU83" s="34">
        <f t="shared" si="594"/>
        <v>54265</v>
      </c>
      <c r="AV83" s="48">
        <f t="shared" si="594"/>
        <v>0.03</v>
      </c>
      <c r="AW83" s="48">
        <f t="shared" si="594"/>
        <v>-0.16</v>
      </c>
      <c r="AX83" s="48">
        <f t="shared" si="594"/>
        <v>-0.13</v>
      </c>
      <c r="AY83"/>
      <c r="AZ83"/>
      <c r="BA83" s="34">
        <f t="shared" ref="BA83:BS83" si="595">SUBTOTAL(9,BA80:BA82)</f>
        <v>150000</v>
      </c>
      <c r="BB83" s="34">
        <f t="shared" si="595"/>
        <v>8800</v>
      </c>
      <c r="BC83" s="34">
        <f t="shared" si="595"/>
        <v>0</v>
      </c>
      <c r="BD83" s="34">
        <f t="shared" si="595"/>
        <v>0</v>
      </c>
      <c r="BE83" s="34">
        <f t="shared" si="595"/>
        <v>800</v>
      </c>
      <c r="BF83" s="34">
        <f t="shared" si="595"/>
        <v>8000</v>
      </c>
      <c r="BG83" s="34">
        <f t="shared" si="595"/>
        <v>0</v>
      </c>
      <c r="BH83" s="34">
        <f t="shared" si="595"/>
        <v>0</v>
      </c>
      <c r="BI83" s="34">
        <f t="shared" si="595"/>
        <v>141200</v>
      </c>
      <c r="BJ83" s="34">
        <f t="shared" si="595"/>
        <v>18125</v>
      </c>
      <c r="BK83" s="34">
        <f t="shared" si="595"/>
        <v>123075</v>
      </c>
      <c r="BL83" s="34">
        <f t="shared" si="595"/>
        <v>0</v>
      </c>
      <c r="BM83" s="34">
        <f t="shared" si="595"/>
        <v>0</v>
      </c>
      <c r="BN83" s="34">
        <f t="shared" si="595"/>
        <v>0</v>
      </c>
      <c r="BO83" s="34">
        <f t="shared" si="595"/>
        <v>107952</v>
      </c>
      <c r="BP83" s="34">
        <f t="shared" si="595"/>
        <v>54265</v>
      </c>
      <c r="BQ83" s="48">
        <f t="shared" si="595"/>
        <v>0</v>
      </c>
      <c r="BR83" s="48">
        <f t="shared" si="595"/>
        <v>0</v>
      </c>
      <c r="BS83" s="48">
        <f t="shared" si="595"/>
        <v>0</v>
      </c>
      <c r="BT83" s="34">
        <f t="shared" ref="BT83:CL83" si="596">SUBTOTAL(9,BT80:BT82)</f>
        <v>259656</v>
      </c>
      <c r="BU83" s="34">
        <f t="shared" si="596"/>
        <v>139656</v>
      </c>
      <c r="BV83" s="34">
        <f t="shared" si="596"/>
        <v>0</v>
      </c>
      <c r="BW83" s="34">
        <f t="shared" si="596"/>
        <v>0</v>
      </c>
      <c r="BX83" s="34">
        <f t="shared" si="596"/>
        <v>30000</v>
      </c>
      <c r="BY83" s="34">
        <f t="shared" si="596"/>
        <v>0</v>
      </c>
      <c r="BZ83" s="34">
        <f t="shared" si="596"/>
        <v>0</v>
      </c>
      <c r="CA83" s="34">
        <f t="shared" si="596"/>
        <v>109656</v>
      </c>
      <c r="CB83" s="34">
        <f t="shared" si="596"/>
        <v>120000</v>
      </c>
      <c r="CC83" s="34">
        <f t="shared" si="596"/>
        <v>18125</v>
      </c>
      <c r="CD83" s="34">
        <f t="shared" si="596"/>
        <v>101875</v>
      </c>
      <c r="CE83" s="34">
        <f t="shared" si="596"/>
        <v>0</v>
      </c>
      <c r="CF83" s="34">
        <f t="shared" si="596"/>
        <v>21200</v>
      </c>
      <c r="CG83" s="34">
        <f t="shared" si="596"/>
        <v>-21200</v>
      </c>
      <c r="CH83" s="34">
        <f t="shared" si="596"/>
        <v>107952</v>
      </c>
      <c r="CI83" s="34">
        <f t="shared" si="596"/>
        <v>54265</v>
      </c>
      <c r="CJ83" s="63">
        <f t="shared" si="596"/>
        <v>0.01</v>
      </c>
      <c r="CK83" s="63">
        <f t="shared" si="596"/>
        <v>0.08</v>
      </c>
      <c r="CL83" s="63">
        <f t="shared" si="596"/>
        <v>0.09</v>
      </c>
      <c r="CM83" s="34">
        <f t="shared" ref="CM83:DE83" si="597">SUBTOTAL(9,CM80:CM82)</f>
        <v>259656</v>
      </c>
      <c r="CN83" s="34">
        <f t="shared" si="597"/>
        <v>139656</v>
      </c>
      <c r="CO83" s="34">
        <f t="shared" si="597"/>
        <v>0</v>
      </c>
      <c r="CP83" s="34">
        <f t="shared" si="597"/>
        <v>0</v>
      </c>
      <c r="CQ83" s="34">
        <f t="shared" si="597"/>
        <v>30000</v>
      </c>
      <c r="CR83" s="34">
        <f t="shared" si="597"/>
        <v>0</v>
      </c>
      <c r="CS83" s="34">
        <f t="shared" si="597"/>
        <v>0</v>
      </c>
      <c r="CT83" s="34">
        <f t="shared" si="597"/>
        <v>109656</v>
      </c>
      <c r="CU83" s="34">
        <f t="shared" si="597"/>
        <v>120000</v>
      </c>
      <c r="CV83" s="34">
        <f t="shared" si="597"/>
        <v>18125</v>
      </c>
      <c r="CW83" s="34">
        <f t="shared" si="597"/>
        <v>101875</v>
      </c>
      <c r="CX83" s="34">
        <f t="shared" si="597"/>
        <v>0</v>
      </c>
      <c r="CY83" s="34">
        <f t="shared" si="597"/>
        <v>0</v>
      </c>
      <c r="CZ83" s="34">
        <f t="shared" si="597"/>
        <v>0</v>
      </c>
      <c r="DA83" s="34">
        <f t="shared" si="597"/>
        <v>107952</v>
      </c>
      <c r="DB83" s="34">
        <f t="shared" si="597"/>
        <v>54265</v>
      </c>
      <c r="DC83" s="63">
        <f t="shared" si="597"/>
        <v>0</v>
      </c>
      <c r="DD83" s="63">
        <f t="shared" si="597"/>
        <v>0</v>
      </c>
      <c r="DE83" s="63">
        <f t="shared" si="597"/>
        <v>0</v>
      </c>
      <c r="DF83" s="34">
        <f t="shared" ref="DF83:DX83" si="598">SUBTOTAL(9,DF80:DF82)</f>
        <v>259656</v>
      </c>
      <c r="DG83" s="34">
        <f t="shared" si="598"/>
        <v>139656</v>
      </c>
      <c r="DH83" s="34">
        <f t="shared" si="598"/>
        <v>0</v>
      </c>
      <c r="DI83" s="34">
        <f t="shared" si="598"/>
        <v>0</v>
      </c>
      <c r="DJ83" s="34">
        <f t="shared" si="598"/>
        <v>30000</v>
      </c>
      <c r="DK83" s="34">
        <f t="shared" si="598"/>
        <v>0</v>
      </c>
      <c r="DL83" s="34">
        <f t="shared" si="598"/>
        <v>0</v>
      </c>
      <c r="DM83" s="34">
        <f t="shared" si="598"/>
        <v>109656</v>
      </c>
      <c r="DN83" s="34">
        <f t="shared" si="598"/>
        <v>120000</v>
      </c>
      <c r="DO83" s="34">
        <f t="shared" si="598"/>
        <v>18125</v>
      </c>
      <c r="DP83" s="34">
        <f t="shared" si="598"/>
        <v>101875</v>
      </c>
      <c r="DQ83" s="34">
        <f t="shared" si="598"/>
        <v>0</v>
      </c>
      <c r="DR83" s="34">
        <f t="shared" si="598"/>
        <v>0</v>
      </c>
      <c r="DS83" s="34">
        <f t="shared" si="598"/>
        <v>0</v>
      </c>
      <c r="DT83" s="34">
        <f t="shared" si="598"/>
        <v>107952</v>
      </c>
      <c r="DU83" s="34">
        <f t="shared" si="598"/>
        <v>54265</v>
      </c>
      <c r="DV83" s="63">
        <f t="shared" si="598"/>
        <v>0</v>
      </c>
      <c r="DW83" s="63">
        <f t="shared" si="598"/>
        <v>0</v>
      </c>
      <c r="DX83" s="63">
        <f t="shared" si="598"/>
        <v>0</v>
      </c>
    </row>
    <row r="84" spans="1:128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41">
        <f>I84+P84</f>
        <v>345640</v>
      </c>
      <c r="I84" s="41">
        <f>K84+L84+M84+N84+O84</f>
        <v>185640</v>
      </c>
      <c r="J84" s="5">
        <v>4</v>
      </c>
      <c r="K84" s="9">
        <v>100640</v>
      </c>
      <c r="L84" s="9">
        <v>85000</v>
      </c>
      <c r="M84" s="9"/>
      <c r="N84" s="9"/>
      <c r="O84" s="9"/>
      <c r="P84" s="41">
        <f>Q84+R84+S84</f>
        <v>160000</v>
      </c>
      <c r="Q84" s="9"/>
      <c r="R84" s="9">
        <v>160000</v>
      </c>
      <c r="S84" s="9"/>
      <c r="T84" s="71">
        <f>(L84+M84+N84)*-1</f>
        <v>-85000</v>
      </c>
      <c r="U84" s="71">
        <f>(Q84+R84)*-1</f>
        <v>-160000</v>
      </c>
      <c r="V84" s="9">
        <f t="shared" ref="V84:W87" si="599">ROUND(T84*0.65,0)</f>
        <v>-55250</v>
      </c>
      <c r="W84" s="9">
        <f t="shared" si="599"/>
        <v>-104000</v>
      </c>
      <c r="X84" s="9">
        <v>56067</v>
      </c>
      <c r="Y84" s="9">
        <v>27130</v>
      </c>
      <c r="Z84" s="76">
        <f>IF(T84=0,0,ROUND((T84+L84)/X84/10,2))</f>
        <v>0</v>
      </c>
      <c r="AA84" s="76">
        <f>IF(U84=0,0,ROUND((U84+Q84)/Y84/10,2))</f>
        <v>-0.59</v>
      </c>
      <c r="AB84" s="76">
        <f>Z84+AA84</f>
        <v>-0.59</v>
      </c>
      <c r="AC84" s="47">
        <v>-0.1</v>
      </c>
      <c r="AD84" s="47">
        <v>-0.38</v>
      </c>
      <c r="AE84" s="47">
        <f>AC84+AD84</f>
        <v>-0.48</v>
      </c>
      <c r="AF84" s="41">
        <f>AG84+AN84</f>
        <v>345640</v>
      </c>
      <c r="AG84" s="41">
        <f>AI84+AJ84+AK84+AL84+AM84</f>
        <v>185640</v>
      </c>
      <c r="AH84" s="5">
        <v>4</v>
      </c>
      <c r="AI84" s="9">
        <v>100640</v>
      </c>
      <c r="AJ84" s="9">
        <v>85000</v>
      </c>
      <c r="AK84" s="9"/>
      <c r="AL84" s="9"/>
      <c r="AM84" s="9"/>
      <c r="AN84" s="41">
        <f>AO84+AP84+AQ84</f>
        <v>160000</v>
      </c>
      <c r="AO84" s="9"/>
      <c r="AP84" s="9">
        <v>160000</v>
      </c>
      <c r="AQ84" s="9"/>
      <c r="AR84" s="88">
        <f>((AL84+AK84+AJ84)-((V84)*-1))*-1</f>
        <v>-29750</v>
      </c>
      <c r="AS84" s="88">
        <f>((AO84+AP84)-((W84)*-1))*-1</f>
        <v>-56000</v>
      </c>
      <c r="AT84" s="9">
        <v>56067</v>
      </c>
      <c r="AU84" s="9">
        <v>27130</v>
      </c>
      <c r="AV84" s="93">
        <f t="shared" ref="AV84:AV87" si="600">ROUND((AY84/AT84/10)+(AC84),2)*-1</f>
        <v>0.1</v>
      </c>
      <c r="AW84" s="93">
        <f t="shared" ref="AW84:AW87" si="601">ROUND((AZ84/AU84/10)+AD84,2)*-1</f>
        <v>-0.21</v>
      </c>
      <c r="AX84" s="93">
        <f>AV84+AW84</f>
        <v>-0.10999999999999999</v>
      </c>
      <c r="AY84" s="95">
        <f t="shared" ref="AY84:AY87" si="602">AK84+AL84</f>
        <v>0</v>
      </c>
      <c r="AZ84" s="95">
        <f t="shared" ref="AZ84:AZ87" si="603">AP84</f>
        <v>160000</v>
      </c>
      <c r="BA84" s="96">
        <f>BB84+BI84</f>
        <v>345640</v>
      </c>
      <c r="BB84" s="96">
        <f>BD84+BE84+BF84+BG84+BH84</f>
        <v>185640</v>
      </c>
      <c r="BC84" s="97">
        <v>4</v>
      </c>
      <c r="BD84" s="88">
        <v>100640</v>
      </c>
      <c r="BE84" s="88">
        <v>85000</v>
      </c>
      <c r="BF84" s="88"/>
      <c r="BG84" s="88"/>
      <c r="BH84" s="88"/>
      <c r="BI84" s="96">
        <f>BJ84+BK84+BL84</f>
        <v>160000</v>
      </c>
      <c r="BJ84" s="88"/>
      <c r="BK84" s="88">
        <v>160000</v>
      </c>
      <c r="BL84" s="88"/>
      <c r="BM84" s="88">
        <f t="shared" ref="BM84:BM87" si="604">(BE84+BF84+BG84)-(AJ84+AK84+AL84)</f>
        <v>0</v>
      </c>
      <c r="BN84" s="88">
        <f t="shared" ref="BN84:BN87" si="605">(BJ84+BK84)-(AO84+AP84)</f>
        <v>0</v>
      </c>
      <c r="BO84" s="9">
        <v>56067</v>
      </c>
      <c r="BP84" s="9">
        <v>27130</v>
      </c>
      <c r="BQ84" s="93">
        <f t="shared" ref="BQ84:BQ87" si="606">ROUND(((BF84+BG84)-(AK84+AL84))/BO84/10,2)*-1</f>
        <v>0</v>
      </c>
      <c r="BR84" s="93">
        <f t="shared" ref="BR84:BR87" si="607">ROUND(((BK84-AP84)/BP84/10),2)*-1</f>
        <v>0</v>
      </c>
      <c r="BS84" s="93">
        <f>BQ84+BR84</f>
        <v>0</v>
      </c>
      <c r="BT84" s="96">
        <f>BU84+CB84</f>
        <v>256640</v>
      </c>
      <c r="BU84" s="96">
        <f>BW84+BX84+BY84+BZ84+CA84</f>
        <v>110640</v>
      </c>
      <c r="BV84" s="97">
        <v>4</v>
      </c>
      <c r="BW84" s="88">
        <v>100640</v>
      </c>
      <c r="BX84" s="85"/>
      <c r="BY84" s="85">
        <v>10000</v>
      </c>
      <c r="BZ84" s="85"/>
      <c r="CA84" s="85"/>
      <c r="CB84" s="41">
        <f t="shared" ref="CB84:CB87" si="608">CC84+CD84+CE84</f>
        <v>146000</v>
      </c>
      <c r="CC84" s="85"/>
      <c r="CD84" s="85">
        <v>146000</v>
      </c>
      <c r="CE84" s="85"/>
      <c r="CF84" s="88">
        <f t="shared" ref="CF84:CF87" si="609">(BX84+BY84+BZ84)-(BE84+BF84+BG84)</f>
        <v>-75000</v>
      </c>
      <c r="CG84" s="88">
        <f t="shared" ref="CG84:CG87" si="610">(CC84+CD84)-(BJ84+BK84)</f>
        <v>-14000</v>
      </c>
      <c r="CH84" s="9">
        <v>56067</v>
      </c>
      <c r="CI84" s="9">
        <v>27130</v>
      </c>
      <c r="CJ84" s="99">
        <f t="shared" ref="CJ84:CJ87" si="611">ROUND(((BY84+BZ84)-(BF84+BG84))/CH84/10,2)*-1</f>
        <v>-0.02</v>
      </c>
      <c r="CK84" s="99">
        <f t="shared" ref="CK84:CK87" si="612">ROUND(((CD84-BK84)/CI84/10),2)*-1</f>
        <v>0.05</v>
      </c>
      <c r="CL84" s="99">
        <f>CJ84+CK84</f>
        <v>3.0000000000000002E-2</v>
      </c>
      <c r="CM84" s="96">
        <f>CN84+CU84</f>
        <v>256640</v>
      </c>
      <c r="CN84" s="96">
        <f>CP84+CQ84+CR84+CS84+CT84</f>
        <v>110640</v>
      </c>
      <c r="CO84" s="97">
        <v>4</v>
      </c>
      <c r="CP84" s="88">
        <v>100640</v>
      </c>
      <c r="CQ84" s="88"/>
      <c r="CR84" s="88">
        <v>10000</v>
      </c>
      <c r="CS84" s="88"/>
      <c r="CT84" s="88"/>
      <c r="CU84" s="96">
        <f t="shared" ref="CU84:CU87" si="613">CV84+CW84+CX84</f>
        <v>146000</v>
      </c>
      <c r="CV84" s="88"/>
      <c r="CW84" s="88">
        <v>146000</v>
      </c>
      <c r="CX84" s="88"/>
      <c r="CY84" s="88">
        <f t="shared" ref="CY84:CY87" si="614">(CQ84+CR84+CS84)-(BX84+BY84+BZ84)</f>
        <v>0</v>
      </c>
      <c r="CZ84" s="88">
        <f t="shared" ref="CZ84:CZ87" si="615">(CV84+CW84)-(CC84+CD84)</f>
        <v>0</v>
      </c>
      <c r="DA84" s="9">
        <v>56067</v>
      </c>
      <c r="DB84" s="9">
        <v>27130</v>
      </c>
      <c r="DC84" s="99">
        <f t="shared" ref="DC84" si="616">ROUND(((CR84+CS84)-(BY84+BZ84))/DA84/10,2)*-1</f>
        <v>0</v>
      </c>
      <c r="DD84" s="99">
        <f t="shared" ref="DD84" si="617">ROUND(((CW84-CD84)/DB84/10),2)*-1</f>
        <v>0</v>
      </c>
      <c r="DE84" s="99">
        <f>DC84+DD84</f>
        <v>0</v>
      </c>
      <c r="DF84" s="96">
        <f>DG84+DN84</f>
        <v>256640</v>
      </c>
      <c r="DG84" s="96">
        <f>DI84+DJ84+DK84+DL84+DM84</f>
        <v>110640</v>
      </c>
      <c r="DH84" s="97">
        <v>4</v>
      </c>
      <c r="DI84" s="88">
        <v>100640</v>
      </c>
      <c r="DJ84" s="88"/>
      <c r="DK84" s="88">
        <v>10000</v>
      </c>
      <c r="DL84" s="88"/>
      <c r="DM84" s="88"/>
      <c r="DN84" s="96">
        <f t="shared" ref="DN84:DN87" si="618">DO84+DP84+DQ84</f>
        <v>146000</v>
      </c>
      <c r="DO84" s="88"/>
      <c r="DP84" s="88">
        <v>146000</v>
      </c>
      <c r="DQ84" s="88"/>
      <c r="DR84" s="88">
        <f t="shared" ref="DR84:DR87" si="619">(DJ84+DK84+DL84)-(CQ84+CR84+CS84)</f>
        <v>0</v>
      </c>
      <c r="DS84" s="88">
        <f t="shared" ref="DS84:DS87" si="620">(DO84+DP84)-(CV84+CW84)</f>
        <v>0</v>
      </c>
      <c r="DT84" s="9">
        <v>56067</v>
      </c>
      <c r="DU84" s="9">
        <v>27130</v>
      </c>
      <c r="DV84" s="99">
        <f t="shared" ref="DV84" si="621">ROUND(((DK84+DL84)-(CR84+CS84))/DT84/10,2)*-1</f>
        <v>0</v>
      </c>
      <c r="DW84" s="99">
        <f t="shared" ref="DW84" si="622">ROUND(((DP84-CW84)/DU84/10),2)*-1</f>
        <v>0</v>
      </c>
      <c r="DX84" s="99">
        <f>DV84+DW84</f>
        <v>0</v>
      </c>
    </row>
    <row r="85" spans="1:128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41">
        <f>I85+P85</f>
        <v>0</v>
      </c>
      <c r="I85" s="41">
        <f>K85+L85+M85+N85+O85</f>
        <v>0</v>
      </c>
      <c r="J85" s="5"/>
      <c r="K85" s="9"/>
      <c r="L85" s="9"/>
      <c r="M85" s="9"/>
      <c r="N85" s="9"/>
      <c r="O85" s="9"/>
      <c r="P85" s="41">
        <f>Q85+R85+S85</f>
        <v>0</v>
      </c>
      <c r="Q85" s="9"/>
      <c r="R85" s="9"/>
      <c r="S85" s="9"/>
      <c r="T85" s="71">
        <f>(L85+M85+N85)*-1</f>
        <v>0</v>
      </c>
      <c r="U85" s="71">
        <f>(Q85+R85)*-1</f>
        <v>0</v>
      </c>
      <c r="V85" s="9">
        <f t="shared" si="599"/>
        <v>0</v>
      </c>
      <c r="W85" s="9">
        <f t="shared" si="599"/>
        <v>0</v>
      </c>
      <c r="X85" s="46" t="s">
        <v>225</v>
      </c>
      <c r="Y85" s="46" t="s">
        <v>225</v>
      </c>
      <c r="Z85" s="76">
        <f>IF(T85=0,0,ROUND((T85+L85)/X85/10,2))</f>
        <v>0</v>
      </c>
      <c r="AA85" s="76">
        <f>IF(U85=0,0,ROUND((U85+Q85)/Y85/10,2))</f>
        <v>0</v>
      </c>
      <c r="AB85" s="76">
        <f>Z85+AA85</f>
        <v>0</v>
      </c>
      <c r="AC85" s="47">
        <v>0</v>
      </c>
      <c r="AD85" s="47">
        <v>0</v>
      </c>
      <c r="AE85" s="47">
        <f>AC85+AD85</f>
        <v>0</v>
      </c>
      <c r="AF85" s="41">
        <f>AG85+AN85</f>
        <v>0</v>
      </c>
      <c r="AG85" s="41">
        <f>AI85+AJ85+AK85+AL85+AM85</f>
        <v>0</v>
      </c>
      <c r="AH85" s="5"/>
      <c r="AI85" s="9"/>
      <c r="AJ85" s="9"/>
      <c r="AK85" s="9"/>
      <c r="AL85" s="9"/>
      <c r="AM85" s="9"/>
      <c r="AN85" s="41">
        <f>AO85+AP85+AQ85</f>
        <v>0</v>
      </c>
      <c r="AO85" s="9"/>
      <c r="AP85" s="9"/>
      <c r="AQ85" s="9"/>
      <c r="AR85" s="88">
        <f>((AL85+AK85+AJ85)-((V85)*-1))*-1</f>
        <v>0</v>
      </c>
      <c r="AS85" s="88">
        <f>((AO85+AP85)-((W85)*-1))*-1</f>
        <v>0</v>
      </c>
      <c r="AT85" s="46" t="s">
        <v>225</v>
      </c>
      <c r="AU85" s="46" t="s">
        <v>225</v>
      </c>
      <c r="AV85" s="93">
        <v>0</v>
      </c>
      <c r="AW85" s="93">
        <v>0</v>
      </c>
      <c r="AX85" s="93">
        <f>AV85+AW85</f>
        <v>0</v>
      </c>
      <c r="AY85" s="95">
        <f t="shared" si="602"/>
        <v>0</v>
      </c>
      <c r="AZ85" s="95">
        <f t="shared" si="603"/>
        <v>0</v>
      </c>
      <c r="BA85" s="96">
        <f>BB85+BI85</f>
        <v>0</v>
      </c>
      <c r="BB85" s="96">
        <f>BD85+BE85+BF85+BG85+BH85</f>
        <v>0</v>
      </c>
      <c r="BC85" s="97"/>
      <c r="BD85" s="88"/>
      <c r="BE85" s="88"/>
      <c r="BF85" s="88"/>
      <c r="BG85" s="88"/>
      <c r="BH85" s="88"/>
      <c r="BI85" s="96">
        <f>BJ85+BK85+BL85</f>
        <v>0</v>
      </c>
      <c r="BJ85" s="88"/>
      <c r="BK85" s="88"/>
      <c r="BL85" s="88"/>
      <c r="BM85" s="88">
        <f t="shared" si="604"/>
        <v>0</v>
      </c>
      <c r="BN85" s="88">
        <f t="shared" si="605"/>
        <v>0</v>
      </c>
      <c r="BO85" s="46" t="s">
        <v>225</v>
      </c>
      <c r="BP85" s="46" t="s">
        <v>225</v>
      </c>
      <c r="BQ85" s="93">
        <v>0</v>
      </c>
      <c r="BR85" s="93">
        <v>0</v>
      </c>
      <c r="BS85" s="93">
        <f>BQ85+BR85</f>
        <v>0</v>
      </c>
      <c r="BT85" s="96">
        <f>BU85+CB85</f>
        <v>0</v>
      </c>
      <c r="BU85" s="96">
        <f>BW85+BX85+BY85+BZ85+CA85</f>
        <v>0</v>
      </c>
      <c r="BV85" s="84"/>
      <c r="BW85" s="85"/>
      <c r="BX85" s="85"/>
      <c r="BY85" s="85"/>
      <c r="BZ85" s="85"/>
      <c r="CA85" s="85"/>
      <c r="CB85" s="41">
        <f t="shared" si="608"/>
        <v>0</v>
      </c>
      <c r="CC85" s="85"/>
      <c r="CD85" s="85"/>
      <c r="CE85" s="85"/>
      <c r="CF85" s="88">
        <f t="shared" si="609"/>
        <v>0</v>
      </c>
      <c r="CG85" s="88">
        <f t="shared" si="610"/>
        <v>0</v>
      </c>
      <c r="CH85" s="46" t="s">
        <v>225</v>
      </c>
      <c r="CI85" s="46" t="s">
        <v>225</v>
      </c>
      <c r="CJ85" s="99">
        <v>0</v>
      </c>
      <c r="CK85" s="99">
        <v>0</v>
      </c>
      <c r="CL85" s="99">
        <f>CJ85+CK85</f>
        <v>0</v>
      </c>
      <c r="CM85" s="96">
        <f>CN85+CU85</f>
        <v>0</v>
      </c>
      <c r="CN85" s="96">
        <f>CP85+CQ85+CR85+CS85+CT85</f>
        <v>0</v>
      </c>
      <c r="CO85" s="97"/>
      <c r="CP85" s="88"/>
      <c r="CQ85" s="88"/>
      <c r="CR85" s="88"/>
      <c r="CS85" s="88"/>
      <c r="CT85" s="88"/>
      <c r="CU85" s="96">
        <f t="shared" si="613"/>
        <v>0</v>
      </c>
      <c r="CV85" s="88"/>
      <c r="CW85" s="88"/>
      <c r="CX85" s="88"/>
      <c r="CY85" s="88">
        <f t="shared" si="614"/>
        <v>0</v>
      </c>
      <c r="CZ85" s="88">
        <f t="shared" si="615"/>
        <v>0</v>
      </c>
      <c r="DA85" s="46" t="s">
        <v>225</v>
      </c>
      <c r="DB85" s="46" t="s">
        <v>225</v>
      </c>
      <c r="DC85" s="99">
        <v>0</v>
      </c>
      <c r="DD85" s="99">
        <v>0</v>
      </c>
      <c r="DE85" s="99">
        <f>DC85+DD85</f>
        <v>0</v>
      </c>
      <c r="DF85" s="96">
        <f>DG85+DN85</f>
        <v>0</v>
      </c>
      <c r="DG85" s="96">
        <f>DI85+DJ85+DK85+DL85+DM85</f>
        <v>0</v>
      </c>
      <c r="DH85" s="97"/>
      <c r="DI85" s="88"/>
      <c r="DJ85" s="88"/>
      <c r="DK85" s="88"/>
      <c r="DL85" s="88"/>
      <c r="DM85" s="88"/>
      <c r="DN85" s="96">
        <f t="shared" si="618"/>
        <v>0</v>
      </c>
      <c r="DO85" s="88"/>
      <c r="DP85" s="88"/>
      <c r="DQ85" s="88"/>
      <c r="DR85" s="88">
        <f t="shared" si="619"/>
        <v>0</v>
      </c>
      <c r="DS85" s="88">
        <f t="shared" si="620"/>
        <v>0</v>
      </c>
      <c r="DT85" s="46" t="s">
        <v>225</v>
      </c>
      <c r="DU85" s="46" t="s">
        <v>225</v>
      </c>
      <c r="DV85" s="99">
        <v>0</v>
      </c>
      <c r="DW85" s="99">
        <v>0</v>
      </c>
      <c r="DX85" s="99">
        <f>DV85+DW85</f>
        <v>0</v>
      </c>
    </row>
    <row r="86" spans="1:128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41">
        <f>I86+P86</f>
        <v>0</v>
      </c>
      <c r="I86" s="41">
        <f>K86+L86+M86+N86+O86</f>
        <v>0</v>
      </c>
      <c r="J86" s="5"/>
      <c r="K86" s="9"/>
      <c r="L86" s="9"/>
      <c r="M86" s="9"/>
      <c r="N86" s="9"/>
      <c r="O86" s="9"/>
      <c r="P86" s="41">
        <f>Q86+R86+S86</f>
        <v>0</v>
      </c>
      <c r="Q86" s="9"/>
      <c r="R86" s="9"/>
      <c r="S86" s="9"/>
      <c r="T86" s="71">
        <f>(L86+M86+N86)*-1</f>
        <v>0</v>
      </c>
      <c r="U86" s="71">
        <f>(Q86+R86)*-1</f>
        <v>0</v>
      </c>
      <c r="V86" s="9">
        <f t="shared" si="599"/>
        <v>0</v>
      </c>
      <c r="W86" s="9">
        <f t="shared" si="599"/>
        <v>0</v>
      </c>
      <c r="X86" s="46" t="s">
        <v>225</v>
      </c>
      <c r="Y86" s="9">
        <v>26460</v>
      </c>
      <c r="Z86" s="76">
        <f>IF(T86=0,0,ROUND((T86+L86)/X86/10,2))</f>
        <v>0</v>
      </c>
      <c r="AA86" s="76">
        <f>IF(U86=0,0,ROUND((U86+Q86)/Y86/10,2))</f>
        <v>0</v>
      </c>
      <c r="AB86" s="76">
        <f>Z86+AA86</f>
        <v>0</v>
      </c>
      <c r="AC86" s="47">
        <v>0</v>
      </c>
      <c r="AD86" s="47">
        <v>0</v>
      </c>
      <c r="AE86" s="47">
        <f>AC86+AD86</f>
        <v>0</v>
      </c>
      <c r="AF86" s="41">
        <f>AG86+AN86</f>
        <v>0</v>
      </c>
      <c r="AG86" s="41">
        <f>AI86+AJ86+AK86+AL86+AM86</f>
        <v>0</v>
      </c>
      <c r="AH86" s="5"/>
      <c r="AI86" s="9"/>
      <c r="AJ86" s="9"/>
      <c r="AK86" s="9"/>
      <c r="AL86" s="9"/>
      <c r="AM86" s="9"/>
      <c r="AN86" s="41">
        <f>AO86+AP86+AQ86</f>
        <v>0</v>
      </c>
      <c r="AO86" s="9"/>
      <c r="AP86" s="9"/>
      <c r="AQ86" s="9"/>
      <c r="AR86" s="88">
        <f>((AL86+AK86+AJ86)-((V86)*-1))*-1</f>
        <v>0</v>
      </c>
      <c r="AS86" s="88">
        <f>((AO86+AP86)-((W86)*-1))*-1</f>
        <v>0</v>
      </c>
      <c r="AT86" s="46" t="s">
        <v>225</v>
      </c>
      <c r="AU86" s="9">
        <v>26460</v>
      </c>
      <c r="AV86" s="93">
        <v>0</v>
      </c>
      <c r="AW86" s="93">
        <f t="shared" si="601"/>
        <v>0</v>
      </c>
      <c r="AX86" s="93">
        <f>AV86+AW86</f>
        <v>0</v>
      </c>
      <c r="AY86" s="95">
        <f t="shared" si="602"/>
        <v>0</v>
      </c>
      <c r="AZ86" s="95">
        <f t="shared" si="603"/>
        <v>0</v>
      </c>
      <c r="BA86" s="96">
        <f>BB86+BI86</f>
        <v>0</v>
      </c>
      <c r="BB86" s="96">
        <f>BD86+BE86+BF86+BG86+BH86</f>
        <v>0</v>
      </c>
      <c r="BC86" s="97"/>
      <c r="BD86" s="88"/>
      <c r="BE86" s="88"/>
      <c r="BF86" s="88"/>
      <c r="BG86" s="88"/>
      <c r="BH86" s="88"/>
      <c r="BI86" s="96">
        <f>BJ86+BK86+BL86</f>
        <v>0</v>
      </c>
      <c r="BJ86" s="88"/>
      <c r="BK86" s="88"/>
      <c r="BL86" s="88"/>
      <c r="BM86" s="88">
        <f t="shared" si="604"/>
        <v>0</v>
      </c>
      <c r="BN86" s="88">
        <f t="shared" si="605"/>
        <v>0</v>
      </c>
      <c r="BO86" s="46" t="s">
        <v>225</v>
      </c>
      <c r="BP86" s="9">
        <v>26460</v>
      </c>
      <c r="BQ86" s="93">
        <v>0</v>
      </c>
      <c r="BR86" s="93">
        <f t="shared" si="607"/>
        <v>0</v>
      </c>
      <c r="BS86" s="93">
        <f>BQ86+BR86</f>
        <v>0</v>
      </c>
      <c r="BT86" s="96">
        <f>BU86+CB86</f>
        <v>0</v>
      </c>
      <c r="BU86" s="96">
        <f>BW86+BX86+BY86+BZ86+CA86</f>
        <v>0</v>
      </c>
      <c r="BV86" s="84"/>
      <c r="BW86" s="85"/>
      <c r="BX86" s="85"/>
      <c r="BY86" s="85"/>
      <c r="BZ86" s="85"/>
      <c r="CA86" s="85"/>
      <c r="CB86" s="41">
        <f t="shared" si="608"/>
        <v>0</v>
      </c>
      <c r="CC86" s="85"/>
      <c r="CD86" s="85"/>
      <c r="CE86" s="85"/>
      <c r="CF86" s="88">
        <f t="shared" si="609"/>
        <v>0</v>
      </c>
      <c r="CG86" s="88">
        <f t="shared" si="610"/>
        <v>0</v>
      </c>
      <c r="CH86" s="46" t="s">
        <v>225</v>
      </c>
      <c r="CI86" s="9">
        <v>26460</v>
      </c>
      <c r="CJ86" s="99">
        <v>0</v>
      </c>
      <c r="CK86" s="99">
        <f t="shared" si="612"/>
        <v>0</v>
      </c>
      <c r="CL86" s="99">
        <f>CJ86+CK86</f>
        <v>0</v>
      </c>
      <c r="CM86" s="96">
        <f>CN86+CU86</f>
        <v>0</v>
      </c>
      <c r="CN86" s="96">
        <f>CP86+CQ86+CR86+CS86+CT86</f>
        <v>0</v>
      </c>
      <c r="CO86" s="97"/>
      <c r="CP86" s="88"/>
      <c r="CQ86" s="88"/>
      <c r="CR86" s="88"/>
      <c r="CS86" s="88"/>
      <c r="CT86" s="88"/>
      <c r="CU86" s="96">
        <f t="shared" si="613"/>
        <v>0</v>
      </c>
      <c r="CV86" s="88"/>
      <c r="CW86" s="88"/>
      <c r="CX86" s="88"/>
      <c r="CY86" s="88">
        <f t="shared" si="614"/>
        <v>0</v>
      </c>
      <c r="CZ86" s="88">
        <f t="shared" si="615"/>
        <v>0</v>
      </c>
      <c r="DA86" s="46" t="s">
        <v>225</v>
      </c>
      <c r="DB86" s="9">
        <v>26460</v>
      </c>
      <c r="DC86" s="99">
        <v>0</v>
      </c>
      <c r="DD86" s="99">
        <f t="shared" ref="DD86:DD87" si="623">ROUND(((CW86-CD86)/DB86/10),2)*-1</f>
        <v>0</v>
      </c>
      <c r="DE86" s="99">
        <f>DC86+DD86</f>
        <v>0</v>
      </c>
      <c r="DF86" s="96">
        <f>DG86+DN86</f>
        <v>0</v>
      </c>
      <c r="DG86" s="96">
        <f>DI86+DJ86+DK86+DL86+DM86</f>
        <v>0</v>
      </c>
      <c r="DH86" s="97"/>
      <c r="DI86" s="88"/>
      <c r="DJ86" s="88"/>
      <c r="DK86" s="88"/>
      <c r="DL86" s="88"/>
      <c r="DM86" s="88"/>
      <c r="DN86" s="96">
        <f t="shared" si="618"/>
        <v>0</v>
      </c>
      <c r="DO86" s="88"/>
      <c r="DP86" s="88"/>
      <c r="DQ86" s="88"/>
      <c r="DR86" s="88">
        <f t="shared" si="619"/>
        <v>0</v>
      </c>
      <c r="DS86" s="88">
        <f t="shared" si="620"/>
        <v>0</v>
      </c>
      <c r="DT86" s="46" t="s">
        <v>225</v>
      </c>
      <c r="DU86" s="9">
        <v>26460</v>
      </c>
      <c r="DV86" s="99">
        <v>0</v>
      </c>
      <c r="DW86" s="99">
        <f t="shared" ref="DW86:DW87" si="624">ROUND(((DP86-CW86)/DU86/10),2)*-1</f>
        <v>0</v>
      </c>
      <c r="DX86" s="99">
        <f>DV86+DW86</f>
        <v>0</v>
      </c>
    </row>
    <row r="87" spans="1:128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41">
        <f>I87+P87</f>
        <v>396960</v>
      </c>
      <c r="I87" s="41">
        <f>K87+L87+M87+N87+O87</f>
        <v>0</v>
      </c>
      <c r="J87" s="5"/>
      <c r="K87" s="9"/>
      <c r="L87" s="9"/>
      <c r="M87" s="9"/>
      <c r="N87" s="9"/>
      <c r="O87" s="9"/>
      <c r="P87" s="41">
        <f>Q87+R87+S87</f>
        <v>396960</v>
      </c>
      <c r="Q87" s="9"/>
      <c r="R87" s="9">
        <v>396960</v>
      </c>
      <c r="S87" s="9"/>
      <c r="T87" s="71">
        <f>(L87+M87+N87)*-1</f>
        <v>0</v>
      </c>
      <c r="U87" s="71">
        <f>(Q87+R87)*-1</f>
        <v>-396960</v>
      </c>
      <c r="V87" s="9">
        <f t="shared" si="599"/>
        <v>0</v>
      </c>
      <c r="W87" s="9">
        <f t="shared" si="599"/>
        <v>-258024</v>
      </c>
      <c r="X87" s="9">
        <v>42328</v>
      </c>
      <c r="Y87" s="9">
        <v>23868</v>
      </c>
      <c r="Z87" s="76">
        <f>IF(T87=0,0,ROUND((T87+L87)/X87/10,2))</f>
        <v>0</v>
      </c>
      <c r="AA87" s="76">
        <f>IF(U87=0,0,ROUND((U87+Q87)/Y87/10,2))</f>
        <v>-1.66</v>
      </c>
      <c r="AB87" s="76">
        <f>Z87+AA87</f>
        <v>-1.66</v>
      </c>
      <c r="AC87" s="47">
        <v>0</v>
      </c>
      <c r="AD87" s="47">
        <v>-1.08</v>
      </c>
      <c r="AE87" s="47">
        <f>AC87+AD87</f>
        <v>-1.08</v>
      </c>
      <c r="AF87" s="41">
        <f>AG87+AN87</f>
        <v>396960</v>
      </c>
      <c r="AG87" s="41">
        <f>AI87+AJ87+AK87+AL87+AM87</f>
        <v>0</v>
      </c>
      <c r="AH87" s="5"/>
      <c r="AI87" s="9"/>
      <c r="AJ87" s="9"/>
      <c r="AK87" s="9"/>
      <c r="AL87" s="9"/>
      <c r="AM87" s="9"/>
      <c r="AN87" s="41">
        <f>AO87+AP87+AQ87</f>
        <v>396960</v>
      </c>
      <c r="AO87" s="9"/>
      <c r="AP87" s="9">
        <v>396960</v>
      </c>
      <c r="AQ87" s="9"/>
      <c r="AR87" s="88">
        <f>((AL87+AK87+AJ87)-((V87)*-1))*-1</f>
        <v>0</v>
      </c>
      <c r="AS87" s="88">
        <f>((AO87+AP87)-((W87)*-1))*-1</f>
        <v>-138936</v>
      </c>
      <c r="AT87" s="9">
        <v>42328</v>
      </c>
      <c r="AU87" s="9">
        <v>23868</v>
      </c>
      <c r="AV87" s="93">
        <f t="shared" si="600"/>
        <v>0</v>
      </c>
      <c r="AW87" s="93">
        <f t="shared" si="601"/>
        <v>-0.57999999999999996</v>
      </c>
      <c r="AX87" s="93">
        <f>AV87+AW87</f>
        <v>-0.57999999999999996</v>
      </c>
      <c r="AY87" s="95">
        <f t="shared" si="602"/>
        <v>0</v>
      </c>
      <c r="AZ87" s="95">
        <f t="shared" si="603"/>
        <v>396960</v>
      </c>
      <c r="BA87" s="96">
        <f>BB87+BI87</f>
        <v>396960</v>
      </c>
      <c r="BB87" s="96">
        <f>BD87+BE87+BF87+BG87+BH87</f>
        <v>0</v>
      </c>
      <c r="BC87" s="97"/>
      <c r="BD87" s="88"/>
      <c r="BE87" s="88"/>
      <c r="BF87" s="88"/>
      <c r="BG87" s="88"/>
      <c r="BH87" s="88"/>
      <c r="BI87" s="96">
        <f>BJ87+BK87+BL87</f>
        <v>396960</v>
      </c>
      <c r="BJ87" s="88"/>
      <c r="BK87" s="88">
        <v>396960</v>
      </c>
      <c r="BL87" s="88"/>
      <c r="BM87" s="88">
        <f t="shared" si="604"/>
        <v>0</v>
      </c>
      <c r="BN87" s="88">
        <f t="shared" si="605"/>
        <v>0</v>
      </c>
      <c r="BO87" s="9">
        <v>42328</v>
      </c>
      <c r="BP87" s="9">
        <v>23868</v>
      </c>
      <c r="BQ87" s="93">
        <f t="shared" si="606"/>
        <v>0</v>
      </c>
      <c r="BR87" s="93">
        <f t="shared" si="607"/>
        <v>0</v>
      </c>
      <c r="BS87" s="93">
        <f>BQ87+BR87</f>
        <v>0</v>
      </c>
      <c r="BT87" s="96">
        <f>BU87+CB87</f>
        <v>405000</v>
      </c>
      <c r="BU87" s="96">
        <f>BW87+BX87+BY87+BZ87+CA87</f>
        <v>0</v>
      </c>
      <c r="BV87" s="84"/>
      <c r="BW87" s="85"/>
      <c r="BX87" s="85"/>
      <c r="BY87" s="85"/>
      <c r="BZ87" s="85"/>
      <c r="CA87" s="85"/>
      <c r="CB87" s="41">
        <f t="shared" si="608"/>
        <v>405000</v>
      </c>
      <c r="CC87" s="85"/>
      <c r="CD87" s="85">
        <v>405000</v>
      </c>
      <c r="CE87" s="85"/>
      <c r="CF87" s="88">
        <f t="shared" si="609"/>
        <v>0</v>
      </c>
      <c r="CG87" s="88">
        <f t="shared" si="610"/>
        <v>8040</v>
      </c>
      <c r="CH87" s="9">
        <v>42328</v>
      </c>
      <c r="CI87" s="9">
        <v>23868</v>
      </c>
      <c r="CJ87" s="99">
        <f t="shared" si="611"/>
        <v>0</v>
      </c>
      <c r="CK87" s="99">
        <f t="shared" si="612"/>
        <v>-0.03</v>
      </c>
      <c r="CL87" s="99">
        <f>CJ87+CK87</f>
        <v>-0.03</v>
      </c>
      <c r="CM87" s="96">
        <f>CN87+CU87</f>
        <v>405000</v>
      </c>
      <c r="CN87" s="96">
        <f>CP87+CQ87+CR87+CS87+CT87</f>
        <v>0</v>
      </c>
      <c r="CO87" s="97"/>
      <c r="CP87" s="88"/>
      <c r="CQ87" s="88"/>
      <c r="CR87" s="88"/>
      <c r="CS87" s="88"/>
      <c r="CT87" s="88"/>
      <c r="CU87" s="96">
        <f t="shared" si="613"/>
        <v>405000</v>
      </c>
      <c r="CV87" s="88"/>
      <c r="CW87" s="88">
        <v>405000</v>
      </c>
      <c r="CX87" s="88"/>
      <c r="CY87" s="88">
        <f t="shared" si="614"/>
        <v>0</v>
      </c>
      <c r="CZ87" s="88">
        <f t="shared" si="615"/>
        <v>0</v>
      </c>
      <c r="DA87" s="9">
        <v>42328</v>
      </c>
      <c r="DB87" s="9">
        <v>23868</v>
      </c>
      <c r="DC87" s="99">
        <f t="shared" ref="DC87" si="625">ROUND(((CR87+CS87)-(BY87+BZ87))/DA87/10,2)*-1</f>
        <v>0</v>
      </c>
      <c r="DD87" s="99">
        <f t="shared" si="623"/>
        <v>0</v>
      </c>
      <c r="DE87" s="99">
        <f>DC87+DD87</f>
        <v>0</v>
      </c>
      <c r="DF87" s="96">
        <f>DG87+DN87</f>
        <v>405000</v>
      </c>
      <c r="DG87" s="96">
        <f>DI87+DJ87+DK87+DL87+DM87</f>
        <v>0</v>
      </c>
      <c r="DH87" s="97"/>
      <c r="DI87" s="88"/>
      <c r="DJ87" s="88"/>
      <c r="DK87" s="88"/>
      <c r="DL87" s="88"/>
      <c r="DM87" s="88"/>
      <c r="DN87" s="96">
        <f t="shared" si="618"/>
        <v>405000</v>
      </c>
      <c r="DO87" s="88"/>
      <c r="DP87" s="88">
        <v>405000</v>
      </c>
      <c r="DQ87" s="88"/>
      <c r="DR87" s="88">
        <f t="shared" si="619"/>
        <v>0</v>
      </c>
      <c r="DS87" s="88">
        <f t="shared" si="620"/>
        <v>0</v>
      </c>
      <c r="DT87" s="9">
        <v>42328</v>
      </c>
      <c r="DU87" s="9">
        <v>23868</v>
      </c>
      <c r="DV87" s="99">
        <f t="shared" ref="DV87" si="626">ROUND(((DK87+DL87)-(CR87+CS87))/DT87/10,2)*-1</f>
        <v>0</v>
      </c>
      <c r="DW87" s="99">
        <f t="shared" si="624"/>
        <v>0</v>
      </c>
      <c r="DX87" s="99">
        <f>DV87+DW87</f>
        <v>0</v>
      </c>
    </row>
    <row r="88" spans="1:128" x14ac:dyDescent="0.25">
      <c r="A88" s="30"/>
      <c r="B88" s="31"/>
      <c r="C88" s="32"/>
      <c r="D88" s="33" t="s">
        <v>167</v>
      </c>
      <c r="E88" s="31"/>
      <c r="F88" s="31"/>
      <c r="G88" s="32"/>
      <c r="H88" s="34">
        <f t="shared" ref="H88:AB88" si="627">SUBTOTAL(9,H84:H87)</f>
        <v>742600</v>
      </c>
      <c r="I88" s="34">
        <f t="shared" si="627"/>
        <v>185640</v>
      </c>
      <c r="J88" s="34">
        <f t="shared" si="627"/>
        <v>4</v>
      </c>
      <c r="K88" s="34">
        <f t="shared" si="627"/>
        <v>100640</v>
      </c>
      <c r="L88" s="34">
        <f t="shared" si="627"/>
        <v>85000</v>
      </c>
      <c r="M88" s="34">
        <f t="shared" si="627"/>
        <v>0</v>
      </c>
      <c r="N88" s="34">
        <f t="shared" si="627"/>
        <v>0</v>
      </c>
      <c r="O88" s="34">
        <f t="shared" si="627"/>
        <v>0</v>
      </c>
      <c r="P88" s="34">
        <f t="shared" si="627"/>
        <v>556960</v>
      </c>
      <c r="Q88" s="34">
        <f t="shared" si="627"/>
        <v>0</v>
      </c>
      <c r="R88" s="34">
        <f t="shared" si="627"/>
        <v>556960</v>
      </c>
      <c r="S88" s="34">
        <f t="shared" si="627"/>
        <v>0</v>
      </c>
      <c r="T88" s="34">
        <f t="shared" si="627"/>
        <v>-85000</v>
      </c>
      <c r="U88" s="34">
        <f t="shared" si="627"/>
        <v>-556960</v>
      </c>
      <c r="V88" s="34">
        <f t="shared" si="627"/>
        <v>-55250</v>
      </c>
      <c r="W88" s="34">
        <f t="shared" si="627"/>
        <v>-362024</v>
      </c>
      <c r="X88" s="34">
        <f t="shared" si="627"/>
        <v>98395</v>
      </c>
      <c r="Y88" s="34">
        <f t="shared" si="627"/>
        <v>77458</v>
      </c>
      <c r="Z88" s="48">
        <f t="shared" si="627"/>
        <v>0</v>
      </c>
      <c r="AA88" s="48">
        <f t="shared" si="627"/>
        <v>-2.25</v>
      </c>
      <c r="AB88" s="48">
        <f t="shared" si="627"/>
        <v>-2.25</v>
      </c>
      <c r="AC88" s="48">
        <v>-0.1</v>
      </c>
      <c r="AD88" s="48">
        <v>-1.46</v>
      </c>
      <c r="AE88" s="48">
        <f t="shared" ref="AE88:AX88" si="628">SUBTOTAL(9,AE84:AE87)</f>
        <v>-1.56</v>
      </c>
      <c r="AF88" s="34">
        <f t="shared" si="628"/>
        <v>742600</v>
      </c>
      <c r="AG88" s="34">
        <f t="shared" si="628"/>
        <v>185640</v>
      </c>
      <c r="AH88" s="34">
        <f t="shared" si="628"/>
        <v>4</v>
      </c>
      <c r="AI88" s="34">
        <f t="shared" si="628"/>
        <v>100640</v>
      </c>
      <c r="AJ88" s="34">
        <f t="shared" si="628"/>
        <v>85000</v>
      </c>
      <c r="AK88" s="34">
        <f t="shared" si="628"/>
        <v>0</v>
      </c>
      <c r="AL88" s="34">
        <f t="shared" si="628"/>
        <v>0</v>
      </c>
      <c r="AM88" s="34">
        <f t="shared" si="628"/>
        <v>0</v>
      </c>
      <c r="AN88" s="34">
        <f t="shared" si="628"/>
        <v>556960</v>
      </c>
      <c r="AO88" s="34">
        <f t="shared" si="628"/>
        <v>0</v>
      </c>
      <c r="AP88" s="34">
        <f t="shared" si="628"/>
        <v>556960</v>
      </c>
      <c r="AQ88" s="34">
        <f t="shared" si="628"/>
        <v>0</v>
      </c>
      <c r="AR88" s="34">
        <f t="shared" si="628"/>
        <v>-29750</v>
      </c>
      <c r="AS88" s="34">
        <f t="shared" si="628"/>
        <v>-194936</v>
      </c>
      <c r="AT88" s="34">
        <f t="shared" si="628"/>
        <v>98395</v>
      </c>
      <c r="AU88" s="34">
        <f t="shared" si="628"/>
        <v>77458</v>
      </c>
      <c r="AV88" s="48">
        <f t="shared" si="628"/>
        <v>0.1</v>
      </c>
      <c r="AW88" s="48">
        <f t="shared" si="628"/>
        <v>-0.78999999999999992</v>
      </c>
      <c r="AX88" s="48">
        <f t="shared" si="628"/>
        <v>-0.69</v>
      </c>
      <c r="AY88"/>
      <c r="AZ88"/>
      <c r="BA88" s="34">
        <f t="shared" ref="BA88:BS88" si="629">SUBTOTAL(9,BA84:BA87)</f>
        <v>742600</v>
      </c>
      <c r="BB88" s="34">
        <f t="shared" si="629"/>
        <v>185640</v>
      </c>
      <c r="BC88" s="34">
        <f t="shared" si="629"/>
        <v>4</v>
      </c>
      <c r="BD88" s="34">
        <f t="shared" si="629"/>
        <v>100640</v>
      </c>
      <c r="BE88" s="34">
        <f t="shared" si="629"/>
        <v>85000</v>
      </c>
      <c r="BF88" s="34">
        <f t="shared" si="629"/>
        <v>0</v>
      </c>
      <c r="BG88" s="34">
        <f t="shared" si="629"/>
        <v>0</v>
      </c>
      <c r="BH88" s="34">
        <f t="shared" si="629"/>
        <v>0</v>
      </c>
      <c r="BI88" s="34">
        <f t="shared" si="629"/>
        <v>556960</v>
      </c>
      <c r="BJ88" s="34">
        <f t="shared" si="629"/>
        <v>0</v>
      </c>
      <c r="BK88" s="34">
        <f t="shared" si="629"/>
        <v>556960</v>
      </c>
      <c r="BL88" s="34">
        <f t="shared" si="629"/>
        <v>0</v>
      </c>
      <c r="BM88" s="34">
        <f t="shared" si="629"/>
        <v>0</v>
      </c>
      <c r="BN88" s="34">
        <f t="shared" si="629"/>
        <v>0</v>
      </c>
      <c r="BO88" s="34">
        <f t="shared" si="629"/>
        <v>98395</v>
      </c>
      <c r="BP88" s="34">
        <f t="shared" si="629"/>
        <v>77458</v>
      </c>
      <c r="BQ88" s="48">
        <f t="shared" si="629"/>
        <v>0</v>
      </c>
      <c r="BR88" s="48">
        <f t="shared" si="629"/>
        <v>0</v>
      </c>
      <c r="BS88" s="48">
        <f t="shared" si="629"/>
        <v>0</v>
      </c>
      <c r="BT88" s="34">
        <f t="shared" ref="BT88:CL88" si="630">SUBTOTAL(9,BT84:BT87)</f>
        <v>661640</v>
      </c>
      <c r="BU88" s="34">
        <f t="shared" si="630"/>
        <v>110640</v>
      </c>
      <c r="BV88" s="34">
        <f t="shared" si="630"/>
        <v>4</v>
      </c>
      <c r="BW88" s="34">
        <f t="shared" si="630"/>
        <v>100640</v>
      </c>
      <c r="BX88" s="34">
        <f t="shared" si="630"/>
        <v>0</v>
      </c>
      <c r="BY88" s="34">
        <f t="shared" si="630"/>
        <v>10000</v>
      </c>
      <c r="BZ88" s="34">
        <f t="shared" si="630"/>
        <v>0</v>
      </c>
      <c r="CA88" s="34">
        <f t="shared" si="630"/>
        <v>0</v>
      </c>
      <c r="CB88" s="34">
        <f t="shared" si="630"/>
        <v>551000</v>
      </c>
      <c r="CC88" s="34">
        <f t="shared" si="630"/>
        <v>0</v>
      </c>
      <c r="CD88" s="34">
        <f t="shared" si="630"/>
        <v>551000</v>
      </c>
      <c r="CE88" s="34">
        <f t="shared" si="630"/>
        <v>0</v>
      </c>
      <c r="CF88" s="34">
        <f t="shared" si="630"/>
        <v>-75000</v>
      </c>
      <c r="CG88" s="34">
        <f t="shared" si="630"/>
        <v>-5960</v>
      </c>
      <c r="CH88" s="34">
        <f t="shared" si="630"/>
        <v>98395</v>
      </c>
      <c r="CI88" s="34">
        <f t="shared" si="630"/>
        <v>77458</v>
      </c>
      <c r="CJ88" s="63">
        <f t="shared" si="630"/>
        <v>-0.02</v>
      </c>
      <c r="CK88" s="63">
        <f t="shared" si="630"/>
        <v>2.0000000000000004E-2</v>
      </c>
      <c r="CL88" s="63">
        <f t="shared" si="630"/>
        <v>0</v>
      </c>
      <c r="CM88" s="34">
        <f t="shared" ref="CM88:DE88" si="631">SUBTOTAL(9,CM84:CM87)</f>
        <v>661640</v>
      </c>
      <c r="CN88" s="34">
        <f t="shared" si="631"/>
        <v>110640</v>
      </c>
      <c r="CO88" s="34">
        <f t="shared" si="631"/>
        <v>4</v>
      </c>
      <c r="CP88" s="34">
        <f t="shared" si="631"/>
        <v>100640</v>
      </c>
      <c r="CQ88" s="34">
        <f t="shared" si="631"/>
        <v>0</v>
      </c>
      <c r="CR88" s="34">
        <f t="shared" si="631"/>
        <v>10000</v>
      </c>
      <c r="CS88" s="34">
        <f t="shared" si="631"/>
        <v>0</v>
      </c>
      <c r="CT88" s="34">
        <f t="shared" si="631"/>
        <v>0</v>
      </c>
      <c r="CU88" s="34">
        <f t="shared" si="631"/>
        <v>551000</v>
      </c>
      <c r="CV88" s="34">
        <f t="shared" si="631"/>
        <v>0</v>
      </c>
      <c r="CW88" s="34">
        <f t="shared" si="631"/>
        <v>551000</v>
      </c>
      <c r="CX88" s="34">
        <f t="shared" si="631"/>
        <v>0</v>
      </c>
      <c r="CY88" s="34">
        <f t="shared" si="631"/>
        <v>0</v>
      </c>
      <c r="CZ88" s="34">
        <f t="shared" si="631"/>
        <v>0</v>
      </c>
      <c r="DA88" s="34">
        <f t="shared" si="631"/>
        <v>98395</v>
      </c>
      <c r="DB88" s="34">
        <f t="shared" si="631"/>
        <v>77458</v>
      </c>
      <c r="DC88" s="63">
        <f t="shared" si="631"/>
        <v>0</v>
      </c>
      <c r="DD88" s="63">
        <f t="shared" si="631"/>
        <v>0</v>
      </c>
      <c r="DE88" s="63">
        <f t="shared" si="631"/>
        <v>0</v>
      </c>
      <c r="DF88" s="34">
        <f t="shared" ref="DF88:DX88" si="632">SUBTOTAL(9,DF84:DF87)</f>
        <v>661640</v>
      </c>
      <c r="DG88" s="34">
        <f t="shared" si="632"/>
        <v>110640</v>
      </c>
      <c r="DH88" s="34">
        <f t="shared" si="632"/>
        <v>4</v>
      </c>
      <c r="DI88" s="34">
        <f t="shared" si="632"/>
        <v>100640</v>
      </c>
      <c r="DJ88" s="34">
        <f t="shared" si="632"/>
        <v>0</v>
      </c>
      <c r="DK88" s="34">
        <f t="shared" si="632"/>
        <v>10000</v>
      </c>
      <c r="DL88" s="34">
        <f t="shared" si="632"/>
        <v>0</v>
      </c>
      <c r="DM88" s="34">
        <f t="shared" si="632"/>
        <v>0</v>
      </c>
      <c r="DN88" s="34">
        <f t="shared" si="632"/>
        <v>551000</v>
      </c>
      <c r="DO88" s="34">
        <f t="shared" si="632"/>
        <v>0</v>
      </c>
      <c r="DP88" s="34">
        <f t="shared" si="632"/>
        <v>551000</v>
      </c>
      <c r="DQ88" s="34">
        <f t="shared" si="632"/>
        <v>0</v>
      </c>
      <c r="DR88" s="34">
        <f t="shared" si="632"/>
        <v>0</v>
      </c>
      <c r="DS88" s="34">
        <f t="shared" si="632"/>
        <v>0</v>
      </c>
      <c r="DT88" s="34">
        <f t="shared" si="632"/>
        <v>98395</v>
      </c>
      <c r="DU88" s="34">
        <f t="shared" si="632"/>
        <v>77458</v>
      </c>
      <c r="DV88" s="63">
        <f t="shared" si="632"/>
        <v>0</v>
      </c>
      <c r="DW88" s="63">
        <f t="shared" si="632"/>
        <v>0</v>
      </c>
      <c r="DX88" s="63">
        <f t="shared" si="632"/>
        <v>0</v>
      </c>
    </row>
    <row r="89" spans="1:128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41">
        <f>I89+P89</f>
        <v>489408</v>
      </c>
      <c r="I89" s="41">
        <f>K89+L89+M89+N89+O89</f>
        <v>140640</v>
      </c>
      <c r="J89" s="5">
        <v>4</v>
      </c>
      <c r="K89" s="9">
        <v>100640</v>
      </c>
      <c r="L89" s="9">
        <v>40000</v>
      </c>
      <c r="M89" s="9"/>
      <c r="N89" s="9"/>
      <c r="O89" s="9"/>
      <c r="P89" s="41">
        <f>Q89+R89+S89</f>
        <v>348768</v>
      </c>
      <c r="Q89" s="9">
        <v>30000</v>
      </c>
      <c r="R89" s="9">
        <v>318768</v>
      </c>
      <c r="S89" s="9"/>
      <c r="T89" s="71">
        <f>(L89+M89+N89)*-1</f>
        <v>-40000</v>
      </c>
      <c r="U89" s="71">
        <f>(Q89+R89)*-1</f>
        <v>-348768</v>
      </c>
      <c r="V89" s="9">
        <f t="shared" ref="V89:W92" si="633">ROUND(T89*0.65,0)</f>
        <v>-26000</v>
      </c>
      <c r="W89" s="9">
        <f t="shared" si="633"/>
        <v>-226699</v>
      </c>
      <c r="X89" s="9">
        <v>56067</v>
      </c>
      <c r="Y89" s="9">
        <v>27130</v>
      </c>
      <c r="Z89" s="76">
        <f>IF(T89=0,0,ROUND((T89+L89)/X89/10,2))</f>
        <v>0</v>
      </c>
      <c r="AA89" s="76">
        <f>IF(U89=0,0,ROUND((U89+Q89)/Y89/10,2))</f>
        <v>-1.17</v>
      </c>
      <c r="AB89" s="76">
        <f>Z89+AA89</f>
        <v>-1.17</v>
      </c>
      <c r="AC89" s="47">
        <v>-0.05</v>
      </c>
      <c r="AD89" s="47">
        <v>-0.84</v>
      </c>
      <c r="AE89" s="47">
        <f>AC89+AD89</f>
        <v>-0.89</v>
      </c>
      <c r="AF89" s="41">
        <f>AG89+AN89</f>
        <v>489408</v>
      </c>
      <c r="AG89" s="41">
        <f>AI89+AJ89+AK89+AL89+AM89</f>
        <v>140640</v>
      </c>
      <c r="AH89" s="5">
        <v>4</v>
      </c>
      <c r="AI89" s="9">
        <v>100640</v>
      </c>
      <c r="AJ89" s="9">
        <v>40000</v>
      </c>
      <c r="AK89" s="9"/>
      <c r="AL89" s="9"/>
      <c r="AM89" s="9"/>
      <c r="AN89" s="41">
        <f>AO89+AP89+AQ89</f>
        <v>348768</v>
      </c>
      <c r="AO89" s="9">
        <v>30000</v>
      </c>
      <c r="AP89" s="9">
        <v>318768</v>
      </c>
      <c r="AQ89" s="9"/>
      <c r="AR89" s="88">
        <f>((AL89+AK89+AJ89)-((V89)*-1))*-1</f>
        <v>-14000</v>
      </c>
      <c r="AS89" s="88">
        <f>((AO89+AP89)-((W89)*-1))*-1</f>
        <v>-122069</v>
      </c>
      <c r="AT89" s="9">
        <v>56067</v>
      </c>
      <c r="AU89" s="9">
        <v>27130</v>
      </c>
      <c r="AV89" s="93">
        <f t="shared" ref="AV89:AV92" si="634">ROUND((AY89/AT89/10)+(AC89),2)*-1</f>
        <v>0.05</v>
      </c>
      <c r="AW89" s="93">
        <f t="shared" ref="AW89:AW92" si="635">ROUND((AZ89/AU89/10)+AD89,2)*-1</f>
        <v>-0.33</v>
      </c>
      <c r="AX89" s="93">
        <f>AV89+AW89</f>
        <v>-0.28000000000000003</v>
      </c>
      <c r="AY89" s="95">
        <f t="shared" ref="AY89:AY92" si="636">AK89+AL89</f>
        <v>0</v>
      </c>
      <c r="AZ89" s="95">
        <f t="shared" ref="AZ89:AZ92" si="637">AP89</f>
        <v>318768</v>
      </c>
      <c r="BA89" s="96">
        <f>BB89+BI89</f>
        <v>489408</v>
      </c>
      <c r="BB89" s="96">
        <f>BD89+BE89+BF89+BG89+BH89</f>
        <v>140640</v>
      </c>
      <c r="BC89" s="97">
        <v>4</v>
      </c>
      <c r="BD89" s="88">
        <v>100640</v>
      </c>
      <c r="BE89" s="88">
        <v>40000</v>
      </c>
      <c r="BF89" s="88"/>
      <c r="BG89" s="88"/>
      <c r="BH89" s="88"/>
      <c r="BI89" s="96">
        <f>BJ89+BK89+BL89</f>
        <v>348768</v>
      </c>
      <c r="BJ89" s="88">
        <v>30000</v>
      </c>
      <c r="BK89" s="88">
        <v>318768</v>
      </c>
      <c r="BL89" s="88"/>
      <c r="BM89" s="88">
        <f t="shared" ref="BM89:BM92" si="638">(BE89+BF89+BG89)-(AJ89+AK89+AL89)</f>
        <v>0</v>
      </c>
      <c r="BN89" s="88">
        <f t="shared" ref="BN89:BN92" si="639">(BJ89+BK89)-(AO89+AP89)</f>
        <v>0</v>
      </c>
      <c r="BO89" s="9">
        <v>56067</v>
      </c>
      <c r="BP89" s="9">
        <v>27130</v>
      </c>
      <c r="BQ89" s="93">
        <f t="shared" ref="BQ89:BQ92" si="640">ROUND(((BF89+BG89)-(AK89+AL89))/BO89/10,2)*-1</f>
        <v>0</v>
      </c>
      <c r="BR89" s="93">
        <f t="shared" ref="BR89:BR92" si="641">ROUND(((BK89-AP89)/BP89/10),2)*-1</f>
        <v>0</v>
      </c>
      <c r="BS89" s="93">
        <f>BQ89+BR89</f>
        <v>0</v>
      </c>
      <c r="BT89" s="96">
        <f>BU89+CB89</f>
        <v>450640</v>
      </c>
      <c r="BU89" s="96">
        <f>BW89+BX89+BY89+BZ89+CA89</f>
        <v>110640</v>
      </c>
      <c r="BV89" s="97">
        <v>4</v>
      </c>
      <c r="BW89" s="88">
        <v>100640</v>
      </c>
      <c r="BX89" s="85">
        <v>10000</v>
      </c>
      <c r="BY89" s="85"/>
      <c r="BZ89" s="85"/>
      <c r="CA89" s="85"/>
      <c r="CB89" s="83">
        <v>340000</v>
      </c>
      <c r="CC89" s="85">
        <v>20000</v>
      </c>
      <c r="CD89" s="85">
        <v>320000</v>
      </c>
      <c r="CE89" s="85"/>
      <c r="CF89" s="88">
        <f t="shared" ref="CF89:CF92" si="642">(BX89+BY89+BZ89)-(BE89+BF89+BG89)</f>
        <v>-30000</v>
      </c>
      <c r="CG89" s="88">
        <f t="shared" ref="CG89:CG92" si="643">(CC89+CD89)-(BJ89+BK89)</f>
        <v>-8768</v>
      </c>
      <c r="CH89" s="9">
        <v>56067</v>
      </c>
      <c r="CI89" s="9">
        <v>27130</v>
      </c>
      <c r="CJ89" s="99">
        <f t="shared" ref="CJ89:CJ92" si="644">ROUND(((BY89+BZ89)-(BF89+BG89))/CH89/10,2)*-1</f>
        <v>0</v>
      </c>
      <c r="CK89" s="99">
        <f t="shared" ref="CK89:CK92" si="645">ROUND(((CD89-BK89)/CI89/10),2)*-1</f>
        <v>0</v>
      </c>
      <c r="CL89" s="99">
        <f>CJ89+CK89</f>
        <v>0</v>
      </c>
      <c r="CM89" s="96">
        <f>CN89+CU89</f>
        <v>450640</v>
      </c>
      <c r="CN89" s="96">
        <f>CP89+CQ89+CR89+CS89+CT89</f>
        <v>110640</v>
      </c>
      <c r="CO89" s="97">
        <v>4</v>
      </c>
      <c r="CP89" s="88">
        <v>100640</v>
      </c>
      <c r="CQ89" s="88">
        <v>10000</v>
      </c>
      <c r="CR89" s="88"/>
      <c r="CS89" s="88"/>
      <c r="CT89" s="88"/>
      <c r="CU89" s="96">
        <v>340000</v>
      </c>
      <c r="CV89" s="88">
        <v>20000</v>
      </c>
      <c r="CW89" s="88">
        <v>320000</v>
      </c>
      <c r="CX89" s="88"/>
      <c r="CY89" s="88">
        <f t="shared" ref="CY89:CY92" si="646">(CQ89+CR89+CS89)-(BX89+BY89+BZ89)</f>
        <v>0</v>
      </c>
      <c r="CZ89" s="88">
        <f t="shared" ref="CZ89:CZ92" si="647">(CV89+CW89)-(CC89+CD89)</f>
        <v>0</v>
      </c>
      <c r="DA89" s="9">
        <v>56067</v>
      </c>
      <c r="DB89" s="9">
        <v>27130</v>
      </c>
      <c r="DC89" s="99">
        <f t="shared" ref="DC89" si="648">ROUND(((CR89+CS89)-(BY89+BZ89))/DA89/10,2)*-1</f>
        <v>0</v>
      </c>
      <c r="DD89" s="99">
        <f t="shared" ref="DD89" si="649">ROUND(((CW89-CD89)/DB89/10),2)*-1</f>
        <v>0</v>
      </c>
      <c r="DE89" s="99">
        <f>DC89+DD89</f>
        <v>0</v>
      </c>
      <c r="DF89" s="96">
        <f>DG89+DN89</f>
        <v>450640</v>
      </c>
      <c r="DG89" s="96">
        <f>DI89+DJ89+DK89+DL89+DM89</f>
        <v>110640</v>
      </c>
      <c r="DH89" s="97">
        <v>4</v>
      </c>
      <c r="DI89" s="88">
        <v>100640</v>
      </c>
      <c r="DJ89" s="88">
        <v>10000</v>
      </c>
      <c r="DK89" s="88"/>
      <c r="DL89" s="88"/>
      <c r="DM89" s="88"/>
      <c r="DN89" s="96">
        <v>340000</v>
      </c>
      <c r="DO89" s="88">
        <v>20000</v>
      </c>
      <c r="DP89" s="88">
        <v>320000</v>
      </c>
      <c r="DQ89" s="88"/>
      <c r="DR89" s="88">
        <f t="shared" ref="DR89:DR92" si="650">(DJ89+DK89+DL89)-(CQ89+CR89+CS89)</f>
        <v>0</v>
      </c>
      <c r="DS89" s="88">
        <f t="shared" ref="DS89:DS92" si="651">(DO89+DP89)-(CV89+CW89)</f>
        <v>0</v>
      </c>
      <c r="DT89" s="9">
        <v>56067</v>
      </c>
      <c r="DU89" s="9">
        <v>27130</v>
      </c>
      <c r="DV89" s="99">
        <f t="shared" ref="DV89" si="652">ROUND(((DK89+DL89)-(CR89+CS89))/DT89/10,2)*-1</f>
        <v>0</v>
      </c>
      <c r="DW89" s="99">
        <f t="shared" ref="DW89" si="653">ROUND(((DP89-CW89)/DU89/10),2)*-1</f>
        <v>0</v>
      </c>
      <c r="DX89" s="99">
        <f>DV89+DW89</f>
        <v>0</v>
      </c>
    </row>
    <row r="90" spans="1:128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41">
        <f>I90+P90</f>
        <v>0</v>
      </c>
      <c r="I90" s="41">
        <f>K90+L90+M90+N90+O90</f>
        <v>0</v>
      </c>
      <c r="J90" s="5"/>
      <c r="K90" s="9"/>
      <c r="L90" s="9"/>
      <c r="M90" s="9"/>
      <c r="N90" s="9"/>
      <c r="O90" s="9"/>
      <c r="P90" s="41">
        <f>Q90+R90+S90</f>
        <v>0</v>
      </c>
      <c r="Q90" s="9"/>
      <c r="R90" s="9"/>
      <c r="S90" s="9"/>
      <c r="T90" s="71">
        <f>(L90+M90+N90)*-1</f>
        <v>0</v>
      </c>
      <c r="U90" s="71">
        <f>(Q90+R90)*-1</f>
        <v>0</v>
      </c>
      <c r="V90" s="9">
        <f t="shared" si="633"/>
        <v>0</v>
      </c>
      <c r="W90" s="9">
        <f t="shared" si="633"/>
        <v>0</v>
      </c>
      <c r="X90" s="46" t="s">
        <v>225</v>
      </c>
      <c r="Y90" s="46" t="s">
        <v>225</v>
      </c>
      <c r="Z90" s="76">
        <f>IF(T90=0,0,ROUND((T90+L90)/X90/10,2))</f>
        <v>0</v>
      </c>
      <c r="AA90" s="76">
        <f>IF(U90=0,0,ROUND((U90+Q90)/Y90/10,2))</f>
        <v>0</v>
      </c>
      <c r="AB90" s="76">
        <f>Z90+AA90</f>
        <v>0</v>
      </c>
      <c r="AC90" s="47">
        <v>0</v>
      </c>
      <c r="AD90" s="47">
        <v>0</v>
      </c>
      <c r="AE90" s="47">
        <f>AC90+AD90</f>
        <v>0</v>
      </c>
      <c r="AF90" s="41">
        <f>AG90+AN90</f>
        <v>0</v>
      </c>
      <c r="AG90" s="41">
        <f>AI90+AJ90+AK90+AL90+AM90</f>
        <v>0</v>
      </c>
      <c r="AH90" s="5"/>
      <c r="AI90" s="9"/>
      <c r="AJ90" s="9"/>
      <c r="AK90" s="9"/>
      <c r="AL90" s="9"/>
      <c r="AM90" s="9"/>
      <c r="AN90" s="41">
        <f>AO90+AP90+AQ90</f>
        <v>0</v>
      </c>
      <c r="AO90" s="9"/>
      <c r="AP90" s="9"/>
      <c r="AQ90" s="9"/>
      <c r="AR90" s="88">
        <f>((AL90+AK90+AJ90)-((V90)*-1))*-1</f>
        <v>0</v>
      </c>
      <c r="AS90" s="88">
        <f>((AO90+AP90)-((W90)*-1))*-1</f>
        <v>0</v>
      </c>
      <c r="AT90" s="46" t="s">
        <v>225</v>
      </c>
      <c r="AU90" s="46" t="s">
        <v>225</v>
      </c>
      <c r="AV90" s="93">
        <v>0</v>
      </c>
      <c r="AW90" s="93">
        <v>0</v>
      </c>
      <c r="AX90" s="93">
        <f>AV90+AW90</f>
        <v>0</v>
      </c>
      <c r="AY90" s="95">
        <f t="shared" si="636"/>
        <v>0</v>
      </c>
      <c r="AZ90" s="95">
        <f t="shared" si="637"/>
        <v>0</v>
      </c>
      <c r="BA90" s="96">
        <f>BB90+BI90</f>
        <v>0</v>
      </c>
      <c r="BB90" s="96">
        <f>BD90+BE90+BF90+BG90+BH90</f>
        <v>0</v>
      </c>
      <c r="BC90" s="97"/>
      <c r="BD90" s="88"/>
      <c r="BE90" s="88"/>
      <c r="BF90" s="88"/>
      <c r="BG90" s="88"/>
      <c r="BH90" s="88"/>
      <c r="BI90" s="96">
        <f>BJ90+BK90+BL90</f>
        <v>0</v>
      </c>
      <c r="BJ90" s="88"/>
      <c r="BK90" s="88"/>
      <c r="BL90" s="88"/>
      <c r="BM90" s="88">
        <f t="shared" si="638"/>
        <v>0</v>
      </c>
      <c r="BN90" s="88">
        <f t="shared" si="639"/>
        <v>0</v>
      </c>
      <c r="BO90" s="46" t="s">
        <v>225</v>
      </c>
      <c r="BP90" s="46" t="s">
        <v>225</v>
      </c>
      <c r="BQ90" s="93">
        <v>0</v>
      </c>
      <c r="BR90" s="93">
        <v>0</v>
      </c>
      <c r="BS90" s="93">
        <f>BQ90+BR90</f>
        <v>0</v>
      </c>
      <c r="BT90" s="96">
        <f>BU90+CB90</f>
        <v>0</v>
      </c>
      <c r="BU90" s="96">
        <f>BW90+BX90+BY90+BZ90+CA90</f>
        <v>0</v>
      </c>
      <c r="BV90" s="84"/>
      <c r="BW90" s="85"/>
      <c r="BX90" s="85"/>
      <c r="BY90" s="85"/>
      <c r="BZ90" s="85"/>
      <c r="CA90" s="85"/>
      <c r="CB90" s="83">
        <v>0</v>
      </c>
      <c r="CC90" s="85"/>
      <c r="CD90" s="85"/>
      <c r="CE90" s="85"/>
      <c r="CF90" s="88">
        <f t="shared" si="642"/>
        <v>0</v>
      </c>
      <c r="CG90" s="88">
        <f t="shared" si="643"/>
        <v>0</v>
      </c>
      <c r="CH90" s="46" t="s">
        <v>225</v>
      </c>
      <c r="CI90" s="46" t="s">
        <v>225</v>
      </c>
      <c r="CJ90" s="99">
        <v>0</v>
      </c>
      <c r="CK90" s="99">
        <v>0</v>
      </c>
      <c r="CL90" s="99">
        <f>CJ90+CK90</f>
        <v>0</v>
      </c>
      <c r="CM90" s="96">
        <f>CN90+CU90</f>
        <v>0</v>
      </c>
      <c r="CN90" s="96">
        <f>CP90+CQ90+CR90+CS90+CT90</f>
        <v>0</v>
      </c>
      <c r="CO90" s="97"/>
      <c r="CP90" s="88"/>
      <c r="CQ90" s="88"/>
      <c r="CR90" s="88"/>
      <c r="CS90" s="88"/>
      <c r="CT90" s="88"/>
      <c r="CU90" s="96">
        <v>0</v>
      </c>
      <c r="CV90" s="88"/>
      <c r="CW90" s="88"/>
      <c r="CX90" s="88"/>
      <c r="CY90" s="88">
        <f t="shared" si="646"/>
        <v>0</v>
      </c>
      <c r="CZ90" s="88">
        <f t="shared" si="647"/>
        <v>0</v>
      </c>
      <c r="DA90" s="46" t="s">
        <v>225</v>
      </c>
      <c r="DB90" s="46" t="s">
        <v>225</v>
      </c>
      <c r="DC90" s="99">
        <v>0</v>
      </c>
      <c r="DD90" s="99">
        <v>0</v>
      </c>
      <c r="DE90" s="99">
        <f>DC90+DD90</f>
        <v>0</v>
      </c>
      <c r="DF90" s="96">
        <f>DG90+DN90</f>
        <v>0</v>
      </c>
      <c r="DG90" s="96">
        <f>DI90+DJ90+DK90+DL90+DM90</f>
        <v>0</v>
      </c>
      <c r="DH90" s="97"/>
      <c r="DI90" s="88"/>
      <c r="DJ90" s="88"/>
      <c r="DK90" s="88"/>
      <c r="DL90" s="88"/>
      <c r="DM90" s="88"/>
      <c r="DN90" s="96">
        <v>0</v>
      </c>
      <c r="DO90" s="88"/>
      <c r="DP90" s="88"/>
      <c r="DQ90" s="88"/>
      <c r="DR90" s="88">
        <f t="shared" si="650"/>
        <v>0</v>
      </c>
      <c r="DS90" s="88">
        <f t="shared" si="651"/>
        <v>0</v>
      </c>
      <c r="DT90" s="46" t="s">
        <v>225</v>
      </c>
      <c r="DU90" s="46" t="s">
        <v>225</v>
      </c>
      <c r="DV90" s="99">
        <v>0</v>
      </c>
      <c r="DW90" s="99">
        <v>0</v>
      </c>
      <c r="DX90" s="99">
        <f>DV90+DW90</f>
        <v>0</v>
      </c>
    </row>
    <row r="91" spans="1:128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41">
        <f>I91+P91</f>
        <v>0</v>
      </c>
      <c r="I91" s="41">
        <f>K91+L91+M91+N91+O91</f>
        <v>0</v>
      </c>
      <c r="J91" s="5"/>
      <c r="K91" s="9"/>
      <c r="L91" s="9"/>
      <c r="M91" s="9"/>
      <c r="N91" s="9"/>
      <c r="O91" s="9"/>
      <c r="P91" s="41">
        <f>Q91+R91+S91</f>
        <v>0</v>
      </c>
      <c r="Q91" s="9"/>
      <c r="R91" s="9"/>
      <c r="S91" s="9"/>
      <c r="T91" s="71">
        <f>(L91+M91+N91)*-1</f>
        <v>0</v>
      </c>
      <c r="U91" s="71">
        <f>(Q91+R91)*-1</f>
        <v>0</v>
      </c>
      <c r="V91" s="9">
        <f t="shared" si="633"/>
        <v>0</v>
      </c>
      <c r="W91" s="9">
        <f t="shared" si="633"/>
        <v>0</v>
      </c>
      <c r="X91" s="9">
        <v>42328</v>
      </c>
      <c r="Y91" s="9">
        <v>23868</v>
      </c>
      <c r="Z91" s="76">
        <f>IF(T91=0,0,ROUND((T91+L91)/X91/10,2))</f>
        <v>0</v>
      </c>
      <c r="AA91" s="76">
        <f>IF(U91=0,0,ROUND((U91+Q91)/Y91/10,2))</f>
        <v>0</v>
      </c>
      <c r="AB91" s="76">
        <f>Z91+AA91</f>
        <v>0</v>
      </c>
      <c r="AC91" s="47">
        <v>0</v>
      </c>
      <c r="AD91" s="47">
        <v>0</v>
      </c>
      <c r="AE91" s="47">
        <f>AC91+AD91</f>
        <v>0</v>
      </c>
      <c r="AF91" s="41">
        <f>AG91+AN91</f>
        <v>0</v>
      </c>
      <c r="AG91" s="41">
        <f>AI91+AJ91+AK91+AL91+AM91</f>
        <v>0</v>
      </c>
      <c r="AH91" s="5"/>
      <c r="AI91" s="9"/>
      <c r="AJ91" s="9"/>
      <c r="AK91" s="9"/>
      <c r="AL91" s="9"/>
      <c r="AM91" s="9"/>
      <c r="AN91" s="41">
        <f>AO91+AP91+AQ91</f>
        <v>0</v>
      </c>
      <c r="AO91" s="9"/>
      <c r="AP91" s="9"/>
      <c r="AQ91" s="9"/>
      <c r="AR91" s="88">
        <f>((AL91+AK91+AJ91)-((V91)*-1))*-1</f>
        <v>0</v>
      </c>
      <c r="AS91" s="88">
        <f>((AO91+AP91)-((W91)*-1))*-1</f>
        <v>0</v>
      </c>
      <c r="AT91" s="9">
        <v>42328</v>
      </c>
      <c r="AU91" s="9">
        <v>23868</v>
      </c>
      <c r="AV91" s="93">
        <f t="shared" si="634"/>
        <v>0</v>
      </c>
      <c r="AW91" s="93">
        <f t="shared" si="635"/>
        <v>0</v>
      </c>
      <c r="AX91" s="93">
        <f>AV91+AW91</f>
        <v>0</v>
      </c>
      <c r="AY91" s="95">
        <f t="shared" si="636"/>
        <v>0</v>
      </c>
      <c r="AZ91" s="95">
        <f t="shared" si="637"/>
        <v>0</v>
      </c>
      <c r="BA91" s="96">
        <f>BB91+BI91</f>
        <v>0</v>
      </c>
      <c r="BB91" s="96">
        <f>BD91+BE91+BF91+BG91+BH91</f>
        <v>0</v>
      </c>
      <c r="BC91" s="97"/>
      <c r="BD91" s="88"/>
      <c r="BE91" s="88"/>
      <c r="BF91" s="88"/>
      <c r="BG91" s="88"/>
      <c r="BH91" s="88"/>
      <c r="BI91" s="96">
        <f>BJ91+BK91+BL91</f>
        <v>0</v>
      </c>
      <c r="BJ91" s="88"/>
      <c r="BK91" s="88"/>
      <c r="BL91" s="88"/>
      <c r="BM91" s="88">
        <f t="shared" si="638"/>
        <v>0</v>
      </c>
      <c r="BN91" s="88">
        <f t="shared" si="639"/>
        <v>0</v>
      </c>
      <c r="BO91" s="9">
        <v>42328</v>
      </c>
      <c r="BP91" s="9">
        <v>23868</v>
      </c>
      <c r="BQ91" s="93">
        <f t="shared" si="640"/>
        <v>0</v>
      </c>
      <c r="BR91" s="93">
        <f t="shared" si="641"/>
        <v>0</v>
      </c>
      <c r="BS91" s="93">
        <f>BQ91+BR91</f>
        <v>0</v>
      </c>
      <c r="BT91" s="96">
        <f>BU91+CB91</f>
        <v>0</v>
      </c>
      <c r="BU91" s="96">
        <f>BW91+BX91+BY91+BZ91+CA91</f>
        <v>0</v>
      </c>
      <c r="BV91" s="84"/>
      <c r="BW91" s="85"/>
      <c r="BX91" s="85"/>
      <c r="BY91" s="85"/>
      <c r="BZ91" s="85"/>
      <c r="CA91" s="85"/>
      <c r="CB91" s="83">
        <v>0</v>
      </c>
      <c r="CC91" s="85"/>
      <c r="CD91" s="85"/>
      <c r="CE91" s="85"/>
      <c r="CF91" s="88">
        <f t="shared" si="642"/>
        <v>0</v>
      </c>
      <c r="CG91" s="88">
        <f t="shared" si="643"/>
        <v>0</v>
      </c>
      <c r="CH91" s="9">
        <v>42328</v>
      </c>
      <c r="CI91" s="9">
        <v>23868</v>
      </c>
      <c r="CJ91" s="99">
        <f t="shared" si="644"/>
        <v>0</v>
      </c>
      <c r="CK91" s="99">
        <f t="shared" si="645"/>
        <v>0</v>
      </c>
      <c r="CL91" s="99">
        <f>CJ91+CK91</f>
        <v>0</v>
      </c>
      <c r="CM91" s="96">
        <f>CN91+CU91</f>
        <v>0</v>
      </c>
      <c r="CN91" s="96">
        <f>CP91+CQ91+CR91+CS91+CT91</f>
        <v>0</v>
      </c>
      <c r="CO91" s="97"/>
      <c r="CP91" s="88"/>
      <c r="CQ91" s="88"/>
      <c r="CR91" s="88"/>
      <c r="CS91" s="88"/>
      <c r="CT91" s="88"/>
      <c r="CU91" s="96">
        <v>0</v>
      </c>
      <c r="CV91" s="88"/>
      <c r="CW91" s="88"/>
      <c r="CX91" s="88"/>
      <c r="CY91" s="88">
        <f t="shared" si="646"/>
        <v>0</v>
      </c>
      <c r="CZ91" s="88">
        <f t="shared" si="647"/>
        <v>0</v>
      </c>
      <c r="DA91" s="9">
        <v>42328</v>
      </c>
      <c r="DB91" s="9">
        <v>23868</v>
      </c>
      <c r="DC91" s="99">
        <f t="shared" ref="DC91:DC92" si="654">ROUND(((CR91+CS91)-(BY91+BZ91))/DA91/10,2)*-1</f>
        <v>0</v>
      </c>
      <c r="DD91" s="99">
        <f t="shared" ref="DD91:DD92" si="655">ROUND(((CW91-CD91)/DB91/10),2)*-1</f>
        <v>0</v>
      </c>
      <c r="DE91" s="99">
        <f>DC91+DD91</f>
        <v>0</v>
      </c>
      <c r="DF91" s="96">
        <f>DG91+DN91</f>
        <v>0</v>
      </c>
      <c r="DG91" s="96">
        <f>DI91+DJ91+DK91+DL91+DM91</f>
        <v>0</v>
      </c>
      <c r="DH91" s="97"/>
      <c r="DI91" s="88"/>
      <c r="DJ91" s="88"/>
      <c r="DK91" s="88"/>
      <c r="DL91" s="88"/>
      <c r="DM91" s="88"/>
      <c r="DN91" s="96">
        <v>0</v>
      </c>
      <c r="DO91" s="88"/>
      <c r="DP91" s="88"/>
      <c r="DQ91" s="88"/>
      <c r="DR91" s="88">
        <f t="shared" si="650"/>
        <v>0</v>
      </c>
      <c r="DS91" s="88">
        <f t="shared" si="651"/>
        <v>0</v>
      </c>
      <c r="DT91" s="9">
        <v>42328</v>
      </c>
      <c r="DU91" s="9">
        <v>23868</v>
      </c>
      <c r="DV91" s="99">
        <f t="shared" ref="DV91:DV92" si="656">ROUND(((DK91+DL91)-(CR91+CS91))/DT91/10,2)*-1</f>
        <v>0</v>
      </c>
      <c r="DW91" s="99">
        <f t="shared" ref="DW91:DW92" si="657">ROUND(((DP91-CW91)/DU91/10),2)*-1</f>
        <v>0</v>
      </c>
      <c r="DX91" s="99">
        <f>DV91+DW91</f>
        <v>0</v>
      </c>
    </row>
    <row r="92" spans="1:128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41">
        <f>I92+P92</f>
        <v>33360</v>
      </c>
      <c r="I92" s="41">
        <f>K92+L92+M92+N92+O92</f>
        <v>24000</v>
      </c>
      <c r="J92" s="5"/>
      <c r="K92" s="9"/>
      <c r="L92" s="9"/>
      <c r="M92" s="9">
        <v>24000</v>
      </c>
      <c r="N92" s="9"/>
      <c r="O92" s="9"/>
      <c r="P92" s="41">
        <f>Q92+R92+S92</f>
        <v>9360</v>
      </c>
      <c r="Q92" s="9"/>
      <c r="R92" s="9">
        <v>9360</v>
      </c>
      <c r="S92" s="9"/>
      <c r="T92" s="71">
        <f>(L92+M92+N92)*-1</f>
        <v>-24000</v>
      </c>
      <c r="U92" s="71">
        <f>(Q92+R92)*-1</f>
        <v>-9360</v>
      </c>
      <c r="V92" s="9">
        <f t="shared" si="633"/>
        <v>-15600</v>
      </c>
      <c r="W92" s="9">
        <f t="shared" si="633"/>
        <v>-6084</v>
      </c>
      <c r="X92" s="9">
        <v>51885</v>
      </c>
      <c r="Y92" s="9">
        <v>27135</v>
      </c>
      <c r="Z92" s="76">
        <f>IF(T92=0,0,ROUND((T92+L92)/X92/10,2))</f>
        <v>-0.05</v>
      </c>
      <c r="AA92" s="76">
        <f>IF(U92=0,0,ROUND((U92+Q92)/Y92/10,2))</f>
        <v>-0.03</v>
      </c>
      <c r="AB92" s="76">
        <f>Z92+AA92</f>
        <v>-0.08</v>
      </c>
      <c r="AC92" s="47">
        <v>-0.03</v>
      </c>
      <c r="AD92" s="47">
        <v>-0.02</v>
      </c>
      <c r="AE92" s="47">
        <f>AC92+AD92</f>
        <v>-0.05</v>
      </c>
      <c r="AF92" s="41">
        <f>AG92+AN92</f>
        <v>33360</v>
      </c>
      <c r="AG92" s="41">
        <f>AI92+AJ92+AK92+AL92+AM92</f>
        <v>24000</v>
      </c>
      <c r="AH92" s="5"/>
      <c r="AI92" s="9"/>
      <c r="AJ92" s="9"/>
      <c r="AK92" s="9">
        <v>24000</v>
      </c>
      <c r="AL92" s="9"/>
      <c r="AM92" s="9"/>
      <c r="AN92" s="41">
        <f>AO92+AP92+AQ92</f>
        <v>9360</v>
      </c>
      <c r="AO92" s="9"/>
      <c r="AP92" s="9">
        <v>9360</v>
      </c>
      <c r="AQ92" s="9"/>
      <c r="AR92" s="88">
        <f>((AL92+AK92+AJ92)-((V92)*-1))*-1</f>
        <v>-8400</v>
      </c>
      <c r="AS92" s="88">
        <f>((AO92+AP92)-((W92)*-1))*-1</f>
        <v>-3276</v>
      </c>
      <c r="AT92" s="9">
        <v>51885</v>
      </c>
      <c r="AU92" s="9">
        <v>27135</v>
      </c>
      <c r="AV92" s="93">
        <f t="shared" si="634"/>
        <v>-0.02</v>
      </c>
      <c r="AW92" s="93">
        <f t="shared" si="635"/>
        <v>-0.01</v>
      </c>
      <c r="AX92" s="93">
        <f>AV92+AW92</f>
        <v>-0.03</v>
      </c>
      <c r="AY92" s="95">
        <f t="shared" si="636"/>
        <v>24000</v>
      </c>
      <c r="AZ92" s="95">
        <f t="shared" si="637"/>
        <v>9360</v>
      </c>
      <c r="BA92" s="96">
        <f>BB92+BI92</f>
        <v>33360</v>
      </c>
      <c r="BB92" s="96">
        <f>BD92+BE92+BF92+BG92+BH92</f>
        <v>24000</v>
      </c>
      <c r="BC92" s="97"/>
      <c r="BD92" s="88"/>
      <c r="BE92" s="88"/>
      <c r="BF92" s="88">
        <v>24000</v>
      </c>
      <c r="BG92" s="88"/>
      <c r="BH92" s="88"/>
      <c r="BI92" s="96">
        <f>BJ92+BK92+BL92</f>
        <v>9360</v>
      </c>
      <c r="BJ92" s="88"/>
      <c r="BK92" s="88">
        <v>9360</v>
      </c>
      <c r="BL92" s="88"/>
      <c r="BM92" s="88">
        <f t="shared" si="638"/>
        <v>0</v>
      </c>
      <c r="BN92" s="88">
        <f t="shared" si="639"/>
        <v>0</v>
      </c>
      <c r="BO92" s="9">
        <v>51885</v>
      </c>
      <c r="BP92" s="9">
        <v>27135</v>
      </c>
      <c r="BQ92" s="93">
        <f t="shared" si="640"/>
        <v>0</v>
      </c>
      <c r="BR92" s="93">
        <f t="shared" si="641"/>
        <v>0</v>
      </c>
      <c r="BS92" s="93">
        <f>BQ92+BR92</f>
        <v>0</v>
      </c>
      <c r="BT92" s="96">
        <f>BU92+CB92</f>
        <v>0</v>
      </c>
      <c r="BU92" s="96">
        <f>BW92+BX92+BY92+BZ92+CA92</f>
        <v>0</v>
      </c>
      <c r="BV92" s="84"/>
      <c r="BW92" s="85"/>
      <c r="BX92" s="85"/>
      <c r="BY92" s="85"/>
      <c r="BZ92" s="85"/>
      <c r="CA92" s="85"/>
      <c r="CB92" s="83">
        <v>0</v>
      </c>
      <c r="CC92" s="85"/>
      <c r="CD92" s="85"/>
      <c r="CE92" s="85"/>
      <c r="CF92" s="88">
        <f t="shared" si="642"/>
        <v>-24000</v>
      </c>
      <c r="CG92" s="88">
        <f t="shared" si="643"/>
        <v>-9360</v>
      </c>
      <c r="CH92" s="9">
        <v>51885</v>
      </c>
      <c r="CI92" s="9">
        <v>27135</v>
      </c>
      <c r="CJ92" s="99">
        <f t="shared" si="644"/>
        <v>0.05</v>
      </c>
      <c r="CK92" s="99">
        <f t="shared" si="645"/>
        <v>0.03</v>
      </c>
      <c r="CL92" s="99">
        <f>CJ92+CK92</f>
        <v>0.08</v>
      </c>
      <c r="CM92" s="96">
        <f>CN92+CU92</f>
        <v>0</v>
      </c>
      <c r="CN92" s="96">
        <f>CP92+CQ92+CR92+CS92+CT92</f>
        <v>0</v>
      </c>
      <c r="CO92" s="97"/>
      <c r="CP92" s="88"/>
      <c r="CQ92" s="88"/>
      <c r="CR92" s="88"/>
      <c r="CS92" s="88"/>
      <c r="CT92" s="88"/>
      <c r="CU92" s="96">
        <v>0</v>
      </c>
      <c r="CV92" s="88"/>
      <c r="CW92" s="88"/>
      <c r="CX92" s="88"/>
      <c r="CY92" s="88">
        <f t="shared" si="646"/>
        <v>0</v>
      </c>
      <c r="CZ92" s="88">
        <f t="shared" si="647"/>
        <v>0</v>
      </c>
      <c r="DA92" s="9">
        <v>51885</v>
      </c>
      <c r="DB92" s="9">
        <v>27135</v>
      </c>
      <c r="DC92" s="99">
        <f t="shared" si="654"/>
        <v>0</v>
      </c>
      <c r="DD92" s="99">
        <f t="shared" si="655"/>
        <v>0</v>
      </c>
      <c r="DE92" s="99">
        <f>DC92+DD92</f>
        <v>0</v>
      </c>
      <c r="DF92" s="96">
        <f>DG92+DN92</f>
        <v>0</v>
      </c>
      <c r="DG92" s="96">
        <f>DI92+DJ92+DK92+DL92+DM92</f>
        <v>0</v>
      </c>
      <c r="DH92" s="97"/>
      <c r="DI92" s="88"/>
      <c r="DJ92" s="88"/>
      <c r="DK92" s="88"/>
      <c r="DL92" s="88"/>
      <c r="DM92" s="88"/>
      <c r="DN92" s="96">
        <v>0</v>
      </c>
      <c r="DO92" s="88"/>
      <c r="DP92" s="88"/>
      <c r="DQ92" s="88"/>
      <c r="DR92" s="88">
        <f t="shared" si="650"/>
        <v>0</v>
      </c>
      <c r="DS92" s="88">
        <f t="shared" si="651"/>
        <v>0</v>
      </c>
      <c r="DT92" s="9">
        <v>51885</v>
      </c>
      <c r="DU92" s="9">
        <v>27135</v>
      </c>
      <c r="DV92" s="99">
        <f t="shared" si="656"/>
        <v>0</v>
      </c>
      <c r="DW92" s="99">
        <f t="shared" si="657"/>
        <v>0</v>
      </c>
      <c r="DX92" s="99">
        <f>DV92+DW92</f>
        <v>0</v>
      </c>
    </row>
    <row r="93" spans="1:128" x14ac:dyDescent="0.25">
      <c r="A93" s="30"/>
      <c r="B93" s="31"/>
      <c r="C93" s="32"/>
      <c r="D93" s="33" t="s">
        <v>168</v>
      </c>
      <c r="E93" s="31"/>
      <c r="F93" s="31"/>
      <c r="G93" s="31"/>
      <c r="H93" s="34">
        <f t="shared" ref="H93:AB93" si="658">SUBTOTAL(9,H89:H92)</f>
        <v>522768</v>
      </c>
      <c r="I93" s="34">
        <f t="shared" si="658"/>
        <v>164640</v>
      </c>
      <c r="J93" s="34">
        <f t="shared" si="658"/>
        <v>4</v>
      </c>
      <c r="K93" s="34">
        <f t="shared" si="658"/>
        <v>100640</v>
      </c>
      <c r="L93" s="34">
        <f t="shared" si="658"/>
        <v>40000</v>
      </c>
      <c r="M93" s="34">
        <f t="shared" si="658"/>
        <v>24000</v>
      </c>
      <c r="N93" s="34">
        <f t="shared" si="658"/>
        <v>0</v>
      </c>
      <c r="O93" s="34">
        <f t="shared" si="658"/>
        <v>0</v>
      </c>
      <c r="P93" s="34">
        <f t="shared" si="658"/>
        <v>358128</v>
      </c>
      <c r="Q93" s="34">
        <f t="shared" si="658"/>
        <v>30000</v>
      </c>
      <c r="R93" s="34">
        <f t="shared" si="658"/>
        <v>328128</v>
      </c>
      <c r="S93" s="34">
        <f t="shared" si="658"/>
        <v>0</v>
      </c>
      <c r="T93" s="34">
        <f t="shared" si="658"/>
        <v>-64000</v>
      </c>
      <c r="U93" s="34">
        <f t="shared" si="658"/>
        <v>-358128</v>
      </c>
      <c r="V93" s="34">
        <f t="shared" si="658"/>
        <v>-41600</v>
      </c>
      <c r="W93" s="34">
        <f t="shared" si="658"/>
        <v>-232783</v>
      </c>
      <c r="X93" s="34">
        <f t="shared" si="658"/>
        <v>150280</v>
      </c>
      <c r="Y93" s="34">
        <f t="shared" si="658"/>
        <v>78133</v>
      </c>
      <c r="Z93" s="48">
        <f t="shared" si="658"/>
        <v>-0.05</v>
      </c>
      <c r="AA93" s="48">
        <f t="shared" si="658"/>
        <v>-1.2</v>
      </c>
      <c r="AB93" s="48">
        <f t="shared" si="658"/>
        <v>-1.25</v>
      </c>
      <c r="AC93" s="48">
        <v>-0.08</v>
      </c>
      <c r="AD93" s="48">
        <v>-0.86</v>
      </c>
      <c r="AE93" s="48">
        <f t="shared" ref="AE93:AX93" si="659">SUBTOTAL(9,AE89:AE92)</f>
        <v>-0.94000000000000006</v>
      </c>
      <c r="AF93" s="34">
        <f t="shared" si="659"/>
        <v>522768</v>
      </c>
      <c r="AG93" s="34">
        <f t="shared" si="659"/>
        <v>164640</v>
      </c>
      <c r="AH93" s="34">
        <f t="shared" si="659"/>
        <v>4</v>
      </c>
      <c r="AI93" s="34">
        <f t="shared" si="659"/>
        <v>100640</v>
      </c>
      <c r="AJ93" s="34">
        <f t="shared" si="659"/>
        <v>40000</v>
      </c>
      <c r="AK93" s="34">
        <f t="shared" si="659"/>
        <v>24000</v>
      </c>
      <c r="AL93" s="34">
        <f t="shared" si="659"/>
        <v>0</v>
      </c>
      <c r="AM93" s="34">
        <f t="shared" si="659"/>
        <v>0</v>
      </c>
      <c r="AN93" s="34">
        <f t="shared" si="659"/>
        <v>358128</v>
      </c>
      <c r="AO93" s="34">
        <f t="shared" si="659"/>
        <v>30000</v>
      </c>
      <c r="AP93" s="34">
        <f t="shared" si="659"/>
        <v>328128</v>
      </c>
      <c r="AQ93" s="34">
        <f t="shared" si="659"/>
        <v>0</v>
      </c>
      <c r="AR93" s="34">
        <f t="shared" si="659"/>
        <v>-22400</v>
      </c>
      <c r="AS93" s="34">
        <f t="shared" si="659"/>
        <v>-125345</v>
      </c>
      <c r="AT93" s="34">
        <f t="shared" si="659"/>
        <v>150280</v>
      </c>
      <c r="AU93" s="34">
        <f t="shared" si="659"/>
        <v>78133</v>
      </c>
      <c r="AV93" s="48">
        <f t="shared" si="659"/>
        <v>3.0000000000000002E-2</v>
      </c>
      <c r="AW93" s="48">
        <f t="shared" si="659"/>
        <v>-0.34</v>
      </c>
      <c r="AX93" s="48">
        <f t="shared" si="659"/>
        <v>-0.31000000000000005</v>
      </c>
      <c r="AY93"/>
      <c r="AZ93"/>
      <c r="BA93" s="34">
        <f t="shared" ref="BA93:BS93" si="660">SUBTOTAL(9,BA89:BA92)</f>
        <v>522768</v>
      </c>
      <c r="BB93" s="34">
        <f t="shared" si="660"/>
        <v>164640</v>
      </c>
      <c r="BC93" s="34">
        <f t="shared" si="660"/>
        <v>4</v>
      </c>
      <c r="BD93" s="34">
        <f t="shared" si="660"/>
        <v>100640</v>
      </c>
      <c r="BE93" s="34">
        <f t="shared" si="660"/>
        <v>40000</v>
      </c>
      <c r="BF93" s="34">
        <f t="shared" si="660"/>
        <v>24000</v>
      </c>
      <c r="BG93" s="34">
        <f t="shared" si="660"/>
        <v>0</v>
      </c>
      <c r="BH93" s="34">
        <f t="shared" si="660"/>
        <v>0</v>
      </c>
      <c r="BI93" s="34">
        <f t="shared" si="660"/>
        <v>358128</v>
      </c>
      <c r="BJ93" s="34">
        <f t="shared" si="660"/>
        <v>30000</v>
      </c>
      <c r="BK93" s="34">
        <f t="shared" si="660"/>
        <v>328128</v>
      </c>
      <c r="BL93" s="34">
        <f t="shared" si="660"/>
        <v>0</v>
      </c>
      <c r="BM93" s="34">
        <f t="shared" si="660"/>
        <v>0</v>
      </c>
      <c r="BN93" s="34">
        <f t="shared" si="660"/>
        <v>0</v>
      </c>
      <c r="BO93" s="34">
        <f t="shared" si="660"/>
        <v>150280</v>
      </c>
      <c r="BP93" s="34">
        <f t="shared" si="660"/>
        <v>78133</v>
      </c>
      <c r="BQ93" s="48">
        <f t="shared" si="660"/>
        <v>0</v>
      </c>
      <c r="BR93" s="48">
        <f t="shared" si="660"/>
        <v>0</v>
      </c>
      <c r="BS93" s="48">
        <f t="shared" si="660"/>
        <v>0</v>
      </c>
      <c r="BT93" s="34">
        <f t="shared" ref="BT93:CL93" si="661">SUBTOTAL(9,BT89:BT92)</f>
        <v>450640</v>
      </c>
      <c r="BU93" s="34">
        <f t="shared" si="661"/>
        <v>110640</v>
      </c>
      <c r="BV93" s="34">
        <f t="shared" si="661"/>
        <v>4</v>
      </c>
      <c r="BW93" s="34">
        <f t="shared" si="661"/>
        <v>100640</v>
      </c>
      <c r="BX93" s="34">
        <f t="shared" si="661"/>
        <v>10000</v>
      </c>
      <c r="BY93" s="34">
        <f t="shared" si="661"/>
        <v>0</v>
      </c>
      <c r="BZ93" s="34">
        <f t="shared" si="661"/>
        <v>0</v>
      </c>
      <c r="CA93" s="34">
        <f t="shared" si="661"/>
        <v>0</v>
      </c>
      <c r="CB93" s="34">
        <f t="shared" si="661"/>
        <v>340000</v>
      </c>
      <c r="CC93" s="34">
        <f t="shared" si="661"/>
        <v>20000</v>
      </c>
      <c r="CD93" s="34">
        <f t="shared" si="661"/>
        <v>320000</v>
      </c>
      <c r="CE93" s="34">
        <f t="shared" si="661"/>
        <v>0</v>
      </c>
      <c r="CF93" s="34">
        <f t="shared" si="661"/>
        <v>-54000</v>
      </c>
      <c r="CG93" s="34">
        <f t="shared" si="661"/>
        <v>-18128</v>
      </c>
      <c r="CH93" s="34">
        <f t="shared" si="661"/>
        <v>150280</v>
      </c>
      <c r="CI93" s="34">
        <f t="shared" si="661"/>
        <v>78133</v>
      </c>
      <c r="CJ93" s="63">
        <f t="shared" si="661"/>
        <v>0.05</v>
      </c>
      <c r="CK93" s="63">
        <f t="shared" si="661"/>
        <v>0.03</v>
      </c>
      <c r="CL93" s="63">
        <f t="shared" si="661"/>
        <v>0.08</v>
      </c>
      <c r="CM93" s="34">
        <f t="shared" ref="CM93:DE93" si="662">SUBTOTAL(9,CM89:CM92)</f>
        <v>450640</v>
      </c>
      <c r="CN93" s="34">
        <f t="shared" si="662"/>
        <v>110640</v>
      </c>
      <c r="CO93" s="34">
        <f t="shared" si="662"/>
        <v>4</v>
      </c>
      <c r="CP93" s="34">
        <f t="shared" si="662"/>
        <v>100640</v>
      </c>
      <c r="CQ93" s="34">
        <f t="shared" si="662"/>
        <v>10000</v>
      </c>
      <c r="CR93" s="34">
        <f t="shared" si="662"/>
        <v>0</v>
      </c>
      <c r="CS93" s="34">
        <f t="shared" si="662"/>
        <v>0</v>
      </c>
      <c r="CT93" s="34">
        <f t="shared" si="662"/>
        <v>0</v>
      </c>
      <c r="CU93" s="34">
        <f t="shared" si="662"/>
        <v>340000</v>
      </c>
      <c r="CV93" s="34">
        <f t="shared" si="662"/>
        <v>20000</v>
      </c>
      <c r="CW93" s="34">
        <f t="shared" si="662"/>
        <v>320000</v>
      </c>
      <c r="CX93" s="34">
        <f t="shared" si="662"/>
        <v>0</v>
      </c>
      <c r="CY93" s="34">
        <f t="shared" si="662"/>
        <v>0</v>
      </c>
      <c r="CZ93" s="34">
        <f t="shared" si="662"/>
        <v>0</v>
      </c>
      <c r="DA93" s="34">
        <f t="shared" si="662"/>
        <v>150280</v>
      </c>
      <c r="DB93" s="34">
        <f t="shared" si="662"/>
        <v>78133</v>
      </c>
      <c r="DC93" s="63">
        <f t="shared" si="662"/>
        <v>0</v>
      </c>
      <c r="DD93" s="63">
        <f t="shared" si="662"/>
        <v>0</v>
      </c>
      <c r="DE93" s="63">
        <f t="shared" si="662"/>
        <v>0</v>
      </c>
      <c r="DF93" s="34">
        <f t="shared" ref="DF93:DX93" si="663">SUBTOTAL(9,DF89:DF92)</f>
        <v>450640</v>
      </c>
      <c r="DG93" s="34">
        <f t="shared" si="663"/>
        <v>110640</v>
      </c>
      <c r="DH93" s="34">
        <f t="shared" si="663"/>
        <v>4</v>
      </c>
      <c r="DI93" s="34">
        <f t="shared" si="663"/>
        <v>100640</v>
      </c>
      <c r="DJ93" s="34">
        <f t="shared" si="663"/>
        <v>10000</v>
      </c>
      <c r="DK93" s="34">
        <f t="shared" si="663"/>
        <v>0</v>
      </c>
      <c r="DL93" s="34">
        <f t="shared" si="663"/>
        <v>0</v>
      </c>
      <c r="DM93" s="34">
        <f t="shared" si="663"/>
        <v>0</v>
      </c>
      <c r="DN93" s="34">
        <f t="shared" si="663"/>
        <v>340000</v>
      </c>
      <c r="DO93" s="34">
        <f t="shared" si="663"/>
        <v>20000</v>
      </c>
      <c r="DP93" s="34">
        <f t="shared" si="663"/>
        <v>320000</v>
      </c>
      <c r="DQ93" s="34">
        <f t="shared" si="663"/>
        <v>0</v>
      </c>
      <c r="DR93" s="34">
        <f t="shared" si="663"/>
        <v>0</v>
      </c>
      <c r="DS93" s="34">
        <f t="shared" si="663"/>
        <v>0</v>
      </c>
      <c r="DT93" s="34">
        <f t="shared" si="663"/>
        <v>150280</v>
      </c>
      <c r="DU93" s="34">
        <f t="shared" si="663"/>
        <v>78133</v>
      </c>
      <c r="DV93" s="63">
        <f t="shared" si="663"/>
        <v>0</v>
      </c>
      <c r="DW93" s="63">
        <f t="shared" si="663"/>
        <v>0</v>
      </c>
      <c r="DX93" s="63">
        <f t="shared" si="663"/>
        <v>0</v>
      </c>
    </row>
    <row r="94" spans="1:128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41">
        <f t="shared" ref="H94:H101" si="664">I94+P94</f>
        <v>730160</v>
      </c>
      <c r="I94" s="41">
        <f t="shared" ref="I94:I101" si="665">K94+L94+M94+N94+O94</f>
        <v>663160</v>
      </c>
      <c r="J94" s="5">
        <v>24</v>
      </c>
      <c r="K94" s="9">
        <v>603840</v>
      </c>
      <c r="L94" s="9"/>
      <c r="M94" s="9">
        <f>59320</f>
        <v>59320</v>
      </c>
      <c r="N94" s="9"/>
      <c r="O94" s="9"/>
      <c r="P94" s="41">
        <f t="shared" ref="P94:P101" si="666">Q94+R94+S94</f>
        <v>67000</v>
      </c>
      <c r="Q94" s="9"/>
      <c r="R94" s="9">
        <v>67000</v>
      </c>
      <c r="S94" s="9"/>
      <c r="T94" s="71">
        <f t="shared" ref="T94:T101" si="667">(L94+M94+N94)*-1</f>
        <v>-59320</v>
      </c>
      <c r="U94" s="71">
        <f t="shared" ref="U94:U101" si="668">(Q94+R94)*-1</f>
        <v>-67000</v>
      </c>
      <c r="V94" s="9">
        <f t="shared" ref="V94:W101" si="669">ROUND(T94*0.65,0)</f>
        <v>-38558</v>
      </c>
      <c r="W94" s="9">
        <f t="shared" si="669"/>
        <v>-43550</v>
      </c>
      <c r="X94" s="9">
        <v>56067</v>
      </c>
      <c r="Y94" s="9">
        <v>27130</v>
      </c>
      <c r="Z94" s="76">
        <f t="shared" ref="Z94:Z101" si="670">IF(T94=0,0,ROUND((T94+L94)/X94/10,2))</f>
        <v>-0.11</v>
      </c>
      <c r="AA94" s="76">
        <f t="shared" ref="AA94:AA101" si="671">IF(U94=0,0,ROUND((U94+Q94)/Y94/10,2))</f>
        <v>-0.25</v>
      </c>
      <c r="AB94" s="76">
        <f t="shared" ref="AB94:AB101" si="672">Z94+AA94</f>
        <v>-0.36</v>
      </c>
      <c r="AC94" s="47">
        <v>-7.0000000000000007E-2</v>
      </c>
      <c r="AD94" s="47">
        <v>-0.16</v>
      </c>
      <c r="AE94" s="47">
        <f t="shared" ref="AE94:AE101" si="673">AC94+AD94</f>
        <v>-0.23</v>
      </c>
      <c r="AF94" s="41">
        <f t="shared" ref="AF94:AF101" si="674">AG94+AN94</f>
        <v>730160</v>
      </c>
      <c r="AG94" s="41">
        <f t="shared" ref="AG94:AG101" si="675">AI94+AJ94+AK94+AL94+AM94</f>
        <v>663160</v>
      </c>
      <c r="AH94" s="5">
        <v>24</v>
      </c>
      <c r="AI94" s="9">
        <v>603840</v>
      </c>
      <c r="AJ94" s="9"/>
      <c r="AK94" s="9">
        <f>59320</f>
        <v>59320</v>
      </c>
      <c r="AL94" s="9"/>
      <c r="AM94" s="9"/>
      <c r="AN94" s="41">
        <f t="shared" ref="AN94:AN101" si="676">AO94+AP94+AQ94</f>
        <v>67000</v>
      </c>
      <c r="AO94" s="9"/>
      <c r="AP94" s="9">
        <v>67000</v>
      </c>
      <c r="AQ94" s="9"/>
      <c r="AR94" s="88">
        <f t="shared" ref="AR94:AR101" si="677">((AL94+AK94+AJ94)-((V94)*-1))*-1</f>
        <v>-20762</v>
      </c>
      <c r="AS94" s="88">
        <f t="shared" ref="AS94:AS101" si="678">((AO94+AP94)-((W94)*-1))*-1</f>
        <v>-23450</v>
      </c>
      <c r="AT94" s="9">
        <v>56067</v>
      </c>
      <c r="AU94" s="9">
        <v>27130</v>
      </c>
      <c r="AV94" s="93">
        <f t="shared" ref="AV94:AV101" si="679">ROUND((AY94/AT94/10)+(AC94),2)*-1</f>
        <v>-0.04</v>
      </c>
      <c r="AW94" s="93">
        <f t="shared" ref="AW94:AW101" si="680">ROUND((AZ94/AU94/10)+AD94,2)*-1</f>
        <v>-0.09</v>
      </c>
      <c r="AX94" s="93">
        <f t="shared" ref="AX94:AX101" si="681">AV94+AW94</f>
        <v>-0.13</v>
      </c>
      <c r="AY94" s="95">
        <f t="shared" ref="AY94:AY101" si="682">AK94+AL94</f>
        <v>59320</v>
      </c>
      <c r="AZ94" s="95">
        <f t="shared" ref="AZ94:AZ101" si="683">AP94</f>
        <v>67000</v>
      </c>
      <c r="BA94" s="96">
        <f t="shared" ref="BA94:BA101" si="684">BB94+BI94</f>
        <v>730160</v>
      </c>
      <c r="BB94" s="96">
        <f t="shared" ref="BB94:BB101" si="685">BD94+BE94+BF94+BG94+BH94</f>
        <v>663160</v>
      </c>
      <c r="BC94" s="97">
        <v>24</v>
      </c>
      <c r="BD94" s="88">
        <v>603840</v>
      </c>
      <c r="BE94" s="88"/>
      <c r="BF94" s="88">
        <f>59320</f>
        <v>59320</v>
      </c>
      <c r="BG94" s="88"/>
      <c r="BH94" s="88"/>
      <c r="BI94" s="96">
        <f t="shared" ref="BI94:BI101" si="686">BJ94+BK94+BL94</f>
        <v>67000</v>
      </c>
      <c r="BJ94" s="88"/>
      <c r="BK94" s="88">
        <v>67000</v>
      </c>
      <c r="BL94" s="88"/>
      <c r="BM94" s="88">
        <f t="shared" ref="BM94:BM101" si="687">(BE94+BF94+BG94)-(AJ94+AK94+AL94)</f>
        <v>0</v>
      </c>
      <c r="BN94" s="88">
        <f t="shared" ref="BN94:BN101" si="688">(BJ94+BK94)-(AO94+AP94)</f>
        <v>0</v>
      </c>
      <c r="BO94" s="9">
        <v>56067</v>
      </c>
      <c r="BP94" s="9">
        <v>27130</v>
      </c>
      <c r="BQ94" s="93">
        <f t="shared" ref="BQ94:BQ101" si="689">ROUND(((BF94+BG94)-(AK94+AL94))/BO94/10,2)*-1</f>
        <v>0</v>
      </c>
      <c r="BR94" s="93">
        <f t="shared" ref="BR94:BR101" si="690">ROUND(((BK94-AP94)/BP94/10),2)*-1</f>
        <v>0</v>
      </c>
      <c r="BS94" s="93">
        <f t="shared" ref="BS94:BS101" si="691">BQ94+BR94</f>
        <v>0</v>
      </c>
      <c r="BT94" s="96">
        <f t="shared" ref="BT94:BT101" si="692">BU94+CB94</f>
        <v>730160</v>
      </c>
      <c r="BU94" s="96">
        <f t="shared" ref="BU94:BU101" si="693">BW94+BX94+BY94+BZ94+CA94</f>
        <v>663160</v>
      </c>
      <c r="BV94" s="97">
        <v>24</v>
      </c>
      <c r="BW94" s="88">
        <v>603840</v>
      </c>
      <c r="BX94" s="88"/>
      <c r="BY94" s="88">
        <f>59320</f>
        <v>59320</v>
      </c>
      <c r="BZ94" s="88"/>
      <c r="CA94" s="88"/>
      <c r="CB94" s="96">
        <f t="shared" ref="CB94:CB101" si="694">CC94+CD94+CE94</f>
        <v>67000</v>
      </c>
      <c r="CC94" s="88"/>
      <c r="CD94" s="88">
        <v>67000</v>
      </c>
      <c r="CE94" s="88"/>
      <c r="CF94" s="88">
        <f t="shared" ref="CF94:CF101" si="695">(BX94+BY94+BZ94)-(BE94+BF94+BG94)</f>
        <v>0</v>
      </c>
      <c r="CG94" s="88">
        <f t="shared" ref="CG94:CG101" si="696">(CC94+CD94)-(BJ94+BK94)</f>
        <v>0</v>
      </c>
      <c r="CH94" s="9">
        <v>56067</v>
      </c>
      <c r="CI94" s="9">
        <v>27130</v>
      </c>
      <c r="CJ94" s="99">
        <f t="shared" ref="CJ94:CJ101" si="697">ROUND(((BY94+BZ94)-(BF94+BG94))/CH94/10,2)*-1</f>
        <v>0</v>
      </c>
      <c r="CK94" s="99">
        <f t="shared" ref="CK94:CK101" si="698">ROUND(((CD94-BK94)/CI94/10),2)*-1</f>
        <v>0</v>
      </c>
      <c r="CL94" s="99">
        <f t="shared" ref="CL94:CL101" si="699">CJ94+CK94</f>
        <v>0</v>
      </c>
      <c r="CM94" s="96">
        <f t="shared" ref="CM94:CM101" si="700">CN94+CU94</f>
        <v>730160</v>
      </c>
      <c r="CN94" s="96">
        <f t="shared" ref="CN94:CN101" si="701">CP94+CQ94+CR94+CS94+CT94</f>
        <v>663160</v>
      </c>
      <c r="CO94" s="97">
        <v>24</v>
      </c>
      <c r="CP94" s="88">
        <v>603840</v>
      </c>
      <c r="CQ94" s="88"/>
      <c r="CR94" s="88">
        <f>59320</f>
        <v>59320</v>
      </c>
      <c r="CS94" s="88"/>
      <c r="CT94" s="88"/>
      <c r="CU94" s="96">
        <f t="shared" ref="CU94:CU101" si="702">CV94+CW94+CX94</f>
        <v>67000</v>
      </c>
      <c r="CV94" s="88"/>
      <c r="CW94" s="88">
        <v>67000</v>
      </c>
      <c r="CX94" s="88"/>
      <c r="CY94" s="88">
        <f t="shared" ref="CY94:CY101" si="703">(CQ94+CR94+CS94)-(BX94+BY94+BZ94)</f>
        <v>0</v>
      </c>
      <c r="CZ94" s="88">
        <f t="shared" ref="CZ94:CZ101" si="704">(CV94+CW94)-(CC94+CD94)</f>
        <v>0</v>
      </c>
      <c r="DA94" s="9">
        <v>56067</v>
      </c>
      <c r="DB94" s="9">
        <v>27130</v>
      </c>
      <c r="DC94" s="99">
        <f t="shared" ref="DC94" si="705">ROUND(((CR94+CS94)-(BY94+BZ94))/DA94/10,2)*-1</f>
        <v>0</v>
      </c>
      <c r="DD94" s="99">
        <f t="shared" ref="DD94" si="706">ROUND(((CW94-CD94)/DB94/10),2)*-1</f>
        <v>0</v>
      </c>
      <c r="DE94" s="99">
        <f t="shared" ref="DE94:DE101" si="707">DC94+DD94</f>
        <v>0</v>
      </c>
      <c r="DF94" s="96">
        <f t="shared" ref="DF94:DF101" si="708">DG94+DN94</f>
        <v>730160</v>
      </c>
      <c r="DG94" s="96">
        <f t="shared" ref="DG94:DG101" si="709">DI94+DJ94+DK94+DL94+DM94</f>
        <v>663160</v>
      </c>
      <c r="DH94" s="97">
        <v>24</v>
      </c>
      <c r="DI94" s="88">
        <v>603840</v>
      </c>
      <c r="DJ94" s="88"/>
      <c r="DK94" s="88">
        <f>59320</f>
        <v>59320</v>
      </c>
      <c r="DL94" s="88"/>
      <c r="DM94" s="88"/>
      <c r="DN94" s="96">
        <f t="shared" ref="DN94:DN101" si="710">DO94+DP94+DQ94</f>
        <v>67000</v>
      </c>
      <c r="DO94" s="88"/>
      <c r="DP94" s="88">
        <v>67000</v>
      </c>
      <c r="DQ94" s="88"/>
      <c r="DR94" s="88">
        <f t="shared" ref="DR94:DR101" si="711">(DJ94+DK94+DL94)-(CQ94+CR94+CS94)</f>
        <v>0</v>
      </c>
      <c r="DS94" s="88">
        <f t="shared" ref="DS94:DS101" si="712">(DO94+DP94)-(CV94+CW94)</f>
        <v>0</v>
      </c>
      <c r="DT94" s="9">
        <v>56067</v>
      </c>
      <c r="DU94" s="9">
        <v>27130</v>
      </c>
      <c r="DV94" s="99">
        <f t="shared" ref="DV94" si="713">ROUND(((DK94+DL94)-(CR94+CS94))/DT94/10,2)*-1</f>
        <v>0</v>
      </c>
      <c r="DW94" s="99">
        <f t="shared" ref="DW94" si="714">ROUND(((DP94-CW94)/DU94/10),2)*-1</f>
        <v>0</v>
      </c>
      <c r="DX94" s="99">
        <f t="shared" ref="DX94:DX101" si="715">DV94+DW94</f>
        <v>0</v>
      </c>
    </row>
    <row r="95" spans="1:128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41">
        <f t="shared" si="664"/>
        <v>0</v>
      </c>
      <c r="I95" s="41">
        <f t="shared" si="665"/>
        <v>0</v>
      </c>
      <c r="J95" s="5"/>
      <c r="K95" s="9"/>
      <c r="L95" s="9"/>
      <c r="M95" s="9"/>
      <c r="N95" s="9"/>
      <c r="O95" s="9"/>
      <c r="P95" s="41">
        <f t="shared" si="666"/>
        <v>0</v>
      </c>
      <c r="Q95" s="9"/>
      <c r="R95" s="9"/>
      <c r="S95" s="9"/>
      <c r="T95" s="71">
        <f t="shared" si="667"/>
        <v>0</v>
      </c>
      <c r="U95" s="71">
        <f t="shared" si="668"/>
        <v>0</v>
      </c>
      <c r="V95" s="9">
        <f t="shared" si="669"/>
        <v>0</v>
      </c>
      <c r="W95" s="9">
        <f t="shared" si="669"/>
        <v>0</v>
      </c>
      <c r="X95" s="46" t="s">
        <v>225</v>
      </c>
      <c r="Y95" s="46" t="s">
        <v>225</v>
      </c>
      <c r="Z95" s="76">
        <f t="shared" si="670"/>
        <v>0</v>
      </c>
      <c r="AA95" s="76">
        <f t="shared" si="671"/>
        <v>0</v>
      </c>
      <c r="AB95" s="76">
        <f t="shared" si="672"/>
        <v>0</v>
      </c>
      <c r="AC95" s="47">
        <v>0</v>
      </c>
      <c r="AD95" s="47">
        <v>0</v>
      </c>
      <c r="AE95" s="47">
        <f t="shared" si="673"/>
        <v>0</v>
      </c>
      <c r="AF95" s="41">
        <f t="shared" si="674"/>
        <v>0</v>
      </c>
      <c r="AG95" s="41">
        <f t="shared" si="675"/>
        <v>0</v>
      </c>
      <c r="AH95" s="5"/>
      <c r="AI95" s="9"/>
      <c r="AJ95" s="9"/>
      <c r="AK95" s="9"/>
      <c r="AL95" s="9"/>
      <c r="AM95" s="9"/>
      <c r="AN95" s="41">
        <f t="shared" si="676"/>
        <v>0</v>
      </c>
      <c r="AO95" s="9"/>
      <c r="AP95" s="9"/>
      <c r="AQ95" s="9"/>
      <c r="AR95" s="88">
        <f t="shared" si="677"/>
        <v>0</v>
      </c>
      <c r="AS95" s="88">
        <f t="shared" si="678"/>
        <v>0</v>
      </c>
      <c r="AT95" s="46" t="s">
        <v>225</v>
      </c>
      <c r="AU95" s="46" t="s">
        <v>225</v>
      </c>
      <c r="AV95" s="93">
        <v>0</v>
      </c>
      <c r="AW95" s="93">
        <v>0</v>
      </c>
      <c r="AX95" s="93">
        <f t="shared" si="681"/>
        <v>0</v>
      </c>
      <c r="AY95" s="95">
        <f t="shared" si="682"/>
        <v>0</v>
      </c>
      <c r="AZ95" s="95">
        <f t="shared" si="683"/>
        <v>0</v>
      </c>
      <c r="BA95" s="96">
        <f t="shared" si="684"/>
        <v>0</v>
      </c>
      <c r="BB95" s="96">
        <f t="shared" si="685"/>
        <v>0</v>
      </c>
      <c r="BC95" s="97"/>
      <c r="BD95" s="88"/>
      <c r="BE95" s="88"/>
      <c r="BF95" s="88"/>
      <c r="BG95" s="88"/>
      <c r="BH95" s="88"/>
      <c r="BI95" s="96">
        <f t="shared" si="686"/>
        <v>0</v>
      </c>
      <c r="BJ95" s="88"/>
      <c r="BK95" s="88"/>
      <c r="BL95" s="88"/>
      <c r="BM95" s="88">
        <f t="shared" si="687"/>
        <v>0</v>
      </c>
      <c r="BN95" s="88">
        <f t="shared" si="688"/>
        <v>0</v>
      </c>
      <c r="BO95" s="46" t="s">
        <v>225</v>
      </c>
      <c r="BP95" s="46" t="s">
        <v>225</v>
      </c>
      <c r="BQ95" s="93">
        <v>0</v>
      </c>
      <c r="BR95" s="93">
        <v>0</v>
      </c>
      <c r="BS95" s="93">
        <f t="shared" si="691"/>
        <v>0</v>
      </c>
      <c r="BT95" s="96">
        <f t="shared" si="692"/>
        <v>0</v>
      </c>
      <c r="BU95" s="96">
        <f t="shared" si="693"/>
        <v>0</v>
      </c>
      <c r="BV95" s="97"/>
      <c r="BW95" s="88"/>
      <c r="BX95" s="88"/>
      <c r="BY95" s="88"/>
      <c r="BZ95" s="88"/>
      <c r="CA95" s="88"/>
      <c r="CB95" s="96">
        <f t="shared" si="694"/>
        <v>0</v>
      </c>
      <c r="CC95" s="88"/>
      <c r="CD95" s="88"/>
      <c r="CE95" s="88"/>
      <c r="CF95" s="88">
        <f t="shared" si="695"/>
        <v>0</v>
      </c>
      <c r="CG95" s="88">
        <f t="shared" si="696"/>
        <v>0</v>
      </c>
      <c r="CH95" s="46" t="s">
        <v>225</v>
      </c>
      <c r="CI95" s="46" t="s">
        <v>225</v>
      </c>
      <c r="CJ95" s="99">
        <v>0</v>
      </c>
      <c r="CK95" s="99">
        <v>0</v>
      </c>
      <c r="CL95" s="99">
        <f t="shared" si="699"/>
        <v>0</v>
      </c>
      <c r="CM95" s="96">
        <f t="shared" si="700"/>
        <v>0</v>
      </c>
      <c r="CN95" s="96">
        <f t="shared" si="701"/>
        <v>0</v>
      </c>
      <c r="CO95" s="97"/>
      <c r="CP95" s="88"/>
      <c r="CQ95" s="88"/>
      <c r="CR95" s="88"/>
      <c r="CS95" s="88"/>
      <c r="CT95" s="88"/>
      <c r="CU95" s="96">
        <f t="shared" si="702"/>
        <v>0</v>
      </c>
      <c r="CV95" s="88"/>
      <c r="CW95" s="88"/>
      <c r="CX95" s="88"/>
      <c r="CY95" s="88">
        <f t="shared" si="703"/>
        <v>0</v>
      </c>
      <c r="CZ95" s="88">
        <f t="shared" si="704"/>
        <v>0</v>
      </c>
      <c r="DA95" s="46" t="s">
        <v>225</v>
      </c>
      <c r="DB95" s="46" t="s">
        <v>225</v>
      </c>
      <c r="DC95" s="99">
        <v>0</v>
      </c>
      <c r="DD95" s="99">
        <v>0</v>
      </c>
      <c r="DE95" s="99">
        <f t="shared" si="707"/>
        <v>0</v>
      </c>
      <c r="DF95" s="96">
        <f t="shared" si="708"/>
        <v>0</v>
      </c>
      <c r="DG95" s="96">
        <f t="shared" si="709"/>
        <v>0</v>
      </c>
      <c r="DH95" s="97"/>
      <c r="DI95" s="88"/>
      <c r="DJ95" s="88"/>
      <c r="DK95" s="88"/>
      <c r="DL95" s="88"/>
      <c r="DM95" s="88"/>
      <c r="DN95" s="96">
        <f t="shared" si="710"/>
        <v>0</v>
      </c>
      <c r="DO95" s="88"/>
      <c r="DP95" s="88"/>
      <c r="DQ95" s="88"/>
      <c r="DR95" s="88">
        <f t="shared" si="711"/>
        <v>0</v>
      </c>
      <c r="DS95" s="88">
        <f t="shared" si="712"/>
        <v>0</v>
      </c>
      <c r="DT95" s="46" t="s">
        <v>225</v>
      </c>
      <c r="DU95" s="46" t="s">
        <v>225</v>
      </c>
      <c r="DV95" s="99">
        <v>0</v>
      </c>
      <c r="DW95" s="99">
        <v>0</v>
      </c>
      <c r="DX95" s="99">
        <f t="shared" si="715"/>
        <v>0</v>
      </c>
    </row>
    <row r="96" spans="1:128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41">
        <f t="shared" si="664"/>
        <v>0</v>
      </c>
      <c r="I96" s="41">
        <f t="shared" si="665"/>
        <v>0</v>
      </c>
      <c r="J96" s="5"/>
      <c r="K96" s="9"/>
      <c r="L96" s="9"/>
      <c r="M96" s="9"/>
      <c r="N96" s="9"/>
      <c r="O96" s="9"/>
      <c r="P96" s="41">
        <f t="shared" si="666"/>
        <v>0</v>
      </c>
      <c r="Q96" s="9"/>
      <c r="R96" s="9"/>
      <c r="S96" s="9"/>
      <c r="T96" s="71">
        <f t="shared" si="667"/>
        <v>0</v>
      </c>
      <c r="U96" s="71">
        <f t="shared" si="668"/>
        <v>0</v>
      </c>
      <c r="V96" s="9">
        <f t="shared" si="669"/>
        <v>0</v>
      </c>
      <c r="W96" s="9">
        <f t="shared" si="669"/>
        <v>0</v>
      </c>
      <c r="X96" s="46" t="s">
        <v>225</v>
      </c>
      <c r="Y96" s="9">
        <v>26460</v>
      </c>
      <c r="Z96" s="76">
        <f t="shared" si="670"/>
        <v>0</v>
      </c>
      <c r="AA96" s="76">
        <f t="shared" si="671"/>
        <v>0</v>
      </c>
      <c r="AB96" s="76">
        <f t="shared" si="672"/>
        <v>0</v>
      </c>
      <c r="AC96" s="47">
        <v>0</v>
      </c>
      <c r="AD96" s="47">
        <v>0</v>
      </c>
      <c r="AE96" s="47">
        <f t="shared" si="673"/>
        <v>0</v>
      </c>
      <c r="AF96" s="41">
        <f t="shared" si="674"/>
        <v>0</v>
      </c>
      <c r="AG96" s="41">
        <f t="shared" si="675"/>
        <v>0</v>
      </c>
      <c r="AH96" s="5"/>
      <c r="AI96" s="9"/>
      <c r="AJ96" s="9"/>
      <c r="AK96" s="9"/>
      <c r="AL96" s="9"/>
      <c r="AM96" s="9"/>
      <c r="AN96" s="41">
        <f t="shared" si="676"/>
        <v>0</v>
      </c>
      <c r="AO96" s="9"/>
      <c r="AP96" s="9"/>
      <c r="AQ96" s="9"/>
      <c r="AR96" s="88">
        <f t="shared" si="677"/>
        <v>0</v>
      </c>
      <c r="AS96" s="88">
        <f t="shared" si="678"/>
        <v>0</v>
      </c>
      <c r="AT96" s="46" t="s">
        <v>225</v>
      </c>
      <c r="AU96" s="9">
        <v>26460</v>
      </c>
      <c r="AV96" s="93">
        <v>0</v>
      </c>
      <c r="AW96" s="93">
        <f t="shared" si="680"/>
        <v>0</v>
      </c>
      <c r="AX96" s="93">
        <f t="shared" si="681"/>
        <v>0</v>
      </c>
      <c r="AY96" s="95">
        <f t="shared" si="682"/>
        <v>0</v>
      </c>
      <c r="AZ96" s="95">
        <f t="shared" si="683"/>
        <v>0</v>
      </c>
      <c r="BA96" s="96">
        <f t="shared" si="684"/>
        <v>0</v>
      </c>
      <c r="BB96" s="96">
        <f t="shared" si="685"/>
        <v>0</v>
      </c>
      <c r="BC96" s="97"/>
      <c r="BD96" s="88"/>
      <c r="BE96" s="88"/>
      <c r="BF96" s="88"/>
      <c r="BG96" s="88"/>
      <c r="BH96" s="88"/>
      <c r="BI96" s="96">
        <f t="shared" si="686"/>
        <v>0</v>
      </c>
      <c r="BJ96" s="88"/>
      <c r="BK96" s="88"/>
      <c r="BL96" s="88"/>
      <c r="BM96" s="88">
        <f t="shared" si="687"/>
        <v>0</v>
      </c>
      <c r="BN96" s="88">
        <f t="shared" si="688"/>
        <v>0</v>
      </c>
      <c r="BO96" s="46" t="s">
        <v>225</v>
      </c>
      <c r="BP96" s="9">
        <v>26460</v>
      </c>
      <c r="BQ96" s="93">
        <v>0</v>
      </c>
      <c r="BR96" s="93">
        <f t="shared" si="690"/>
        <v>0</v>
      </c>
      <c r="BS96" s="93">
        <f t="shared" si="691"/>
        <v>0</v>
      </c>
      <c r="BT96" s="96">
        <f t="shared" si="692"/>
        <v>0</v>
      </c>
      <c r="BU96" s="96">
        <f t="shared" si="693"/>
        <v>0</v>
      </c>
      <c r="BV96" s="97"/>
      <c r="BW96" s="88"/>
      <c r="BX96" s="88"/>
      <c r="BY96" s="88"/>
      <c r="BZ96" s="88"/>
      <c r="CA96" s="88"/>
      <c r="CB96" s="96">
        <f t="shared" si="694"/>
        <v>0</v>
      </c>
      <c r="CC96" s="88"/>
      <c r="CD96" s="88"/>
      <c r="CE96" s="88"/>
      <c r="CF96" s="88">
        <f t="shared" si="695"/>
        <v>0</v>
      </c>
      <c r="CG96" s="88">
        <f t="shared" si="696"/>
        <v>0</v>
      </c>
      <c r="CH96" s="46" t="s">
        <v>225</v>
      </c>
      <c r="CI96" s="9">
        <v>26460</v>
      </c>
      <c r="CJ96" s="99">
        <v>0</v>
      </c>
      <c r="CK96" s="99">
        <f t="shared" si="698"/>
        <v>0</v>
      </c>
      <c r="CL96" s="99">
        <f t="shared" si="699"/>
        <v>0</v>
      </c>
      <c r="CM96" s="96">
        <f t="shared" si="700"/>
        <v>0</v>
      </c>
      <c r="CN96" s="96">
        <f t="shared" si="701"/>
        <v>0</v>
      </c>
      <c r="CO96" s="97"/>
      <c r="CP96" s="88"/>
      <c r="CQ96" s="88"/>
      <c r="CR96" s="88"/>
      <c r="CS96" s="88"/>
      <c r="CT96" s="88"/>
      <c r="CU96" s="96">
        <f t="shared" si="702"/>
        <v>0</v>
      </c>
      <c r="CV96" s="88"/>
      <c r="CW96" s="88"/>
      <c r="CX96" s="88"/>
      <c r="CY96" s="88">
        <f t="shared" si="703"/>
        <v>0</v>
      </c>
      <c r="CZ96" s="88">
        <f t="shared" si="704"/>
        <v>0</v>
      </c>
      <c r="DA96" s="46" t="s">
        <v>225</v>
      </c>
      <c r="DB96" s="9">
        <v>26460</v>
      </c>
      <c r="DC96" s="99">
        <v>0</v>
      </c>
      <c r="DD96" s="99">
        <f t="shared" ref="DD96:DD101" si="716">ROUND(((CW96-CD96)/DB96/10),2)*-1</f>
        <v>0</v>
      </c>
      <c r="DE96" s="99">
        <f t="shared" si="707"/>
        <v>0</v>
      </c>
      <c r="DF96" s="96">
        <f t="shared" si="708"/>
        <v>0</v>
      </c>
      <c r="DG96" s="96">
        <f t="shared" si="709"/>
        <v>0</v>
      </c>
      <c r="DH96" s="97"/>
      <c r="DI96" s="88"/>
      <c r="DJ96" s="88"/>
      <c r="DK96" s="88"/>
      <c r="DL96" s="88"/>
      <c r="DM96" s="88"/>
      <c r="DN96" s="96">
        <f t="shared" si="710"/>
        <v>0</v>
      </c>
      <c r="DO96" s="88"/>
      <c r="DP96" s="88"/>
      <c r="DQ96" s="88"/>
      <c r="DR96" s="88">
        <f t="shared" si="711"/>
        <v>0</v>
      </c>
      <c r="DS96" s="88">
        <f t="shared" si="712"/>
        <v>0</v>
      </c>
      <c r="DT96" s="46" t="s">
        <v>225</v>
      </c>
      <c r="DU96" s="9">
        <v>26460</v>
      </c>
      <c r="DV96" s="99">
        <v>0</v>
      </c>
      <c r="DW96" s="99">
        <f t="shared" ref="DW96:DW101" si="717">ROUND(((DP96-CW96)/DU96/10),2)*-1</f>
        <v>0</v>
      </c>
      <c r="DX96" s="99">
        <f t="shared" si="715"/>
        <v>0</v>
      </c>
    </row>
    <row r="97" spans="1:128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41">
        <f t="shared" si="664"/>
        <v>0</v>
      </c>
      <c r="I97" s="41">
        <f t="shared" si="665"/>
        <v>0</v>
      </c>
      <c r="J97" s="5"/>
      <c r="K97" s="9"/>
      <c r="L97" s="9"/>
      <c r="M97" s="9"/>
      <c r="N97" s="9"/>
      <c r="O97" s="9"/>
      <c r="P97" s="41">
        <f t="shared" si="666"/>
        <v>0</v>
      </c>
      <c r="Q97" s="9"/>
      <c r="R97" s="9"/>
      <c r="S97" s="9"/>
      <c r="T97" s="71">
        <f t="shared" si="667"/>
        <v>0</v>
      </c>
      <c r="U97" s="71">
        <f t="shared" si="668"/>
        <v>0</v>
      </c>
      <c r="V97" s="9">
        <f t="shared" si="669"/>
        <v>0</v>
      </c>
      <c r="W97" s="9">
        <f t="shared" si="669"/>
        <v>0</v>
      </c>
      <c r="X97" s="46" t="s">
        <v>225</v>
      </c>
      <c r="Y97" s="9">
        <v>26460</v>
      </c>
      <c r="Z97" s="76">
        <f t="shared" si="670"/>
        <v>0</v>
      </c>
      <c r="AA97" s="76">
        <f t="shared" si="671"/>
        <v>0</v>
      </c>
      <c r="AB97" s="76">
        <f t="shared" si="672"/>
        <v>0</v>
      </c>
      <c r="AC97" s="47">
        <v>0</v>
      </c>
      <c r="AD97" s="47">
        <v>0</v>
      </c>
      <c r="AE97" s="47">
        <f t="shared" si="673"/>
        <v>0</v>
      </c>
      <c r="AF97" s="41">
        <f t="shared" si="674"/>
        <v>0</v>
      </c>
      <c r="AG97" s="41">
        <f t="shared" si="675"/>
        <v>0</v>
      </c>
      <c r="AH97" s="5"/>
      <c r="AI97" s="9"/>
      <c r="AJ97" s="9"/>
      <c r="AK97" s="9"/>
      <c r="AL97" s="9"/>
      <c r="AM97" s="9"/>
      <c r="AN97" s="41">
        <f t="shared" si="676"/>
        <v>0</v>
      </c>
      <c r="AO97" s="9"/>
      <c r="AP97" s="9"/>
      <c r="AQ97" s="9"/>
      <c r="AR97" s="88">
        <f t="shared" si="677"/>
        <v>0</v>
      </c>
      <c r="AS97" s="88">
        <f t="shared" si="678"/>
        <v>0</v>
      </c>
      <c r="AT97" s="46" t="s">
        <v>225</v>
      </c>
      <c r="AU97" s="9">
        <v>26460</v>
      </c>
      <c r="AV97" s="93">
        <v>0</v>
      </c>
      <c r="AW97" s="93">
        <f t="shared" si="680"/>
        <v>0</v>
      </c>
      <c r="AX97" s="93">
        <f t="shared" si="681"/>
        <v>0</v>
      </c>
      <c r="AY97" s="95">
        <f t="shared" si="682"/>
        <v>0</v>
      </c>
      <c r="AZ97" s="95">
        <f t="shared" si="683"/>
        <v>0</v>
      </c>
      <c r="BA97" s="96">
        <f t="shared" si="684"/>
        <v>0</v>
      </c>
      <c r="BB97" s="96">
        <f t="shared" si="685"/>
        <v>0</v>
      </c>
      <c r="BC97" s="97"/>
      <c r="BD97" s="88"/>
      <c r="BE97" s="88"/>
      <c r="BF97" s="88"/>
      <c r="BG97" s="88"/>
      <c r="BH97" s="88"/>
      <c r="BI97" s="96">
        <f t="shared" si="686"/>
        <v>0</v>
      </c>
      <c r="BJ97" s="88"/>
      <c r="BK97" s="88"/>
      <c r="BL97" s="88"/>
      <c r="BM97" s="88">
        <f t="shared" si="687"/>
        <v>0</v>
      </c>
      <c r="BN97" s="88">
        <f t="shared" si="688"/>
        <v>0</v>
      </c>
      <c r="BO97" s="46" t="s">
        <v>225</v>
      </c>
      <c r="BP97" s="9">
        <v>26460</v>
      </c>
      <c r="BQ97" s="93">
        <v>0</v>
      </c>
      <c r="BR97" s="93">
        <f t="shared" si="690"/>
        <v>0</v>
      </c>
      <c r="BS97" s="93">
        <f t="shared" si="691"/>
        <v>0</v>
      </c>
      <c r="BT97" s="96">
        <f t="shared" si="692"/>
        <v>0</v>
      </c>
      <c r="BU97" s="96">
        <f t="shared" si="693"/>
        <v>0</v>
      </c>
      <c r="BV97" s="97"/>
      <c r="BW97" s="88"/>
      <c r="BX97" s="88"/>
      <c r="BY97" s="88"/>
      <c r="BZ97" s="88"/>
      <c r="CA97" s="88"/>
      <c r="CB97" s="96">
        <f t="shared" si="694"/>
        <v>0</v>
      </c>
      <c r="CC97" s="88"/>
      <c r="CD97" s="88"/>
      <c r="CE97" s="88"/>
      <c r="CF97" s="88">
        <f t="shared" si="695"/>
        <v>0</v>
      </c>
      <c r="CG97" s="88">
        <f t="shared" si="696"/>
        <v>0</v>
      </c>
      <c r="CH97" s="46" t="s">
        <v>225</v>
      </c>
      <c r="CI97" s="9">
        <v>26460</v>
      </c>
      <c r="CJ97" s="99">
        <v>0</v>
      </c>
      <c r="CK97" s="99">
        <f t="shared" si="698"/>
        <v>0</v>
      </c>
      <c r="CL97" s="99">
        <f t="shared" si="699"/>
        <v>0</v>
      </c>
      <c r="CM97" s="96">
        <f t="shared" si="700"/>
        <v>0</v>
      </c>
      <c r="CN97" s="96">
        <f t="shared" si="701"/>
        <v>0</v>
      </c>
      <c r="CO97" s="97"/>
      <c r="CP97" s="88"/>
      <c r="CQ97" s="88"/>
      <c r="CR97" s="88"/>
      <c r="CS97" s="88"/>
      <c r="CT97" s="88"/>
      <c r="CU97" s="96">
        <f t="shared" si="702"/>
        <v>0</v>
      </c>
      <c r="CV97" s="88"/>
      <c r="CW97" s="88"/>
      <c r="CX97" s="88"/>
      <c r="CY97" s="88">
        <f t="shared" si="703"/>
        <v>0</v>
      </c>
      <c r="CZ97" s="88">
        <f t="shared" si="704"/>
        <v>0</v>
      </c>
      <c r="DA97" s="46" t="s">
        <v>225</v>
      </c>
      <c r="DB97" s="9">
        <v>26460</v>
      </c>
      <c r="DC97" s="99">
        <v>0</v>
      </c>
      <c r="DD97" s="99">
        <f t="shared" si="716"/>
        <v>0</v>
      </c>
      <c r="DE97" s="99">
        <f t="shared" si="707"/>
        <v>0</v>
      </c>
      <c r="DF97" s="96">
        <f t="shared" si="708"/>
        <v>0</v>
      </c>
      <c r="DG97" s="96">
        <f t="shared" si="709"/>
        <v>0</v>
      </c>
      <c r="DH97" s="97"/>
      <c r="DI97" s="88"/>
      <c r="DJ97" s="88"/>
      <c r="DK97" s="88"/>
      <c r="DL97" s="88"/>
      <c r="DM97" s="88"/>
      <c r="DN97" s="96">
        <f t="shared" si="710"/>
        <v>0</v>
      </c>
      <c r="DO97" s="88"/>
      <c r="DP97" s="88"/>
      <c r="DQ97" s="88"/>
      <c r="DR97" s="88">
        <f t="shared" si="711"/>
        <v>0</v>
      </c>
      <c r="DS97" s="88">
        <f t="shared" si="712"/>
        <v>0</v>
      </c>
      <c r="DT97" s="46" t="s">
        <v>225</v>
      </c>
      <c r="DU97" s="9">
        <v>26460</v>
      </c>
      <c r="DV97" s="99">
        <v>0</v>
      </c>
      <c r="DW97" s="99">
        <f t="shared" si="717"/>
        <v>0</v>
      </c>
      <c r="DX97" s="99">
        <f t="shared" si="715"/>
        <v>0</v>
      </c>
    </row>
    <row r="98" spans="1:128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41">
        <f t="shared" si="664"/>
        <v>0</v>
      </c>
      <c r="I98" s="41">
        <f t="shared" si="665"/>
        <v>0</v>
      </c>
      <c r="J98" s="5"/>
      <c r="K98" s="9"/>
      <c r="L98" s="9"/>
      <c r="M98" s="9"/>
      <c r="N98" s="9"/>
      <c r="O98" s="9"/>
      <c r="P98" s="41">
        <f t="shared" si="666"/>
        <v>0</v>
      </c>
      <c r="Q98" s="9"/>
      <c r="R98" s="9"/>
      <c r="S98" s="9"/>
      <c r="T98" s="71">
        <f t="shared" si="667"/>
        <v>0</v>
      </c>
      <c r="U98" s="71">
        <f t="shared" si="668"/>
        <v>0</v>
      </c>
      <c r="V98" s="9">
        <f t="shared" si="669"/>
        <v>0</v>
      </c>
      <c r="W98" s="9">
        <f t="shared" si="669"/>
        <v>0</v>
      </c>
      <c r="X98" s="46" t="s">
        <v>225</v>
      </c>
      <c r="Y98" s="9">
        <v>26460</v>
      </c>
      <c r="Z98" s="76">
        <f t="shared" si="670"/>
        <v>0</v>
      </c>
      <c r="AA98" s="76">
        <f t="shared" si="671"/>
        <v>0</v>
      </c>
      <c r="AB98" s="76">
        <f t="shared" si="672"/>
        <v>0</v>
      </c>
      <c r="AC98" s="47">
        <v>0</v>
      </c>
      <c r="AD98" s="47">
        <v>0</v>
      </c>
      <c r="AE98" s="47">
        <f t="shared" si="673"/>
        <v>0</v>
      </c>
      <c r="AF98" s="41">
        <f t="shared" si="674"/>
        <v>0</v>
      </c>
      <c r="AG98" s="41">
        <f t="shared" si="675"/>
        <v>0</v>
      </c>
      <c r="AH98" s="5"/>
      <c r="AI98" s="9"/>
      <c r="AJ98" s="9"/>
      <c r="AK98" s="9"/>
      <c r="AL98" s="9"/>
      <c r="AM98" s="9"/>
      <c r="AN98" s="41">
        <f t="shared" si="676"/>
        <v>0</v>
      </c>
      <c r="AO98" s="9"/>
      <c r="AP98" s="9"/>
      <c r="AQ98" s="9"/>
      <c r="AR98" s="88">
        <f t="shared" si="677"/>
        <v>0</v>
      </c>
      <c r="AS98" s="88">
        <f t="shared" si="678"/>
        <v>0</v>
      </c>
      <c r="AT98" s="46" t="s">
        <v>225</v>
      </c>
      <c r="AU98" s="9">
        <v>26460</v>
      </c>
      <c r="AV98" s="93">
        <v>0</v>
      </c>
      <c r="AW98" s="93">
        <f t="shared" si="680"/>
        <v>0</v>
      </c>
      <c r="AX98" s="93">
        <f t="shared" si="681"/>
        <v>0</v>
      </c>
      <c r="AY98" s="95">
        <f t="shared" si="682"/>
        <v>0</v>
      </c>
      <c r="AZ98" s="95">
        <f t="shared" si="683"/>
        <v>0</v>
      </c>
      <c r="BA98" s="96">
        <f t="shared" si="684"/>
        <v>0</v>
      </c>
      <c r="BB98" s="96">
        <f t="shared" si="685"/>
        <v>0</v>
      </c>
      <c r="BC98" s="97"/>
      <c r="BD98" s="88"/>
      <c r="BE98" s="88"/>
      <c r="BF98" s="88"/>
      <c r="BG98" s="88"/>
      <c r="BH98" s="88"/>
      <c r="BI98" s="96">
        <f t="shared" si="686"/>
        <v>0</v>
      </c>
      <c r="BJ98" s="88"/>
      <c r="BK98" s="88"/>
      <c r="BL98" s="88"/>
      <c r="BM98" s="88">
        <f t="shared" si="687"/>
        <v>0</v>
      </c>
      <c r="BN98" s="88">
        <f t="shared" si="688"/>
        <v>0</v>
      </c>
      <c r="BO98" s="46" t="s">
        <v>225</v>
      </c>
      <c r="BP98" s="9">
        <v>26460</v>
      </c>
      <c r="BQ98" s="93">
        <v>0</v>
      </c>
      <c r="BR98" s="93">
        <f t="shared" si="690"/>
        <v>0</v>
      </c>
      <c r="BS98" s="93">
        <f t="shared" si="691"/>
        <v>0</v>
      </c>
      <c r="BT98" s="96">
        <f t="shared" si="692"/>
        <v>0</v>
      </c>
      <c r="BU98" s="96">
        <f t="shared" si="693"/>
        <v>0</v>
      </c>
      <c r="BV98" s="97"/>
      <c r="BW98" s="88"/>
      <c r="BX98" s="88"/>
      <c r="BY98" s="88"/>
      <c r="BZ98" s="88"/>
      <c r="CA98" s="88"/>
      <c r="CB98" s="96">
        <f t="shared" si="694"/>
        <v>0</v>
      </c>
      <c r="CC98" s="88"/>
      <c r="CD98" s="88"/>
      <c r="CE98" s="88"/>
      <c r="CF98" s="88">
        <f t="shared" si="695"/>
        <v>0</v>
      </c>
      <c r="CG98" s="88">
        <f t="shared" si="696"/>
        <v>0</v>
      </c>
      <c r="CH98" s="46" t="s">
        <v>225</v>
      </c>
      <c r="CI98" s="9">
        <v>26460</v>
      </c>
      <c r="CJ98" s="99">
        <v>0</v>
      </c>
      <c r="CK98" s="99">
        <f t="shared" si="698"/>
        <v>0</v>
      </c>
      <c r="CL98" s="99">
        <f t="shared" si="699"/>
        <v>0</v>
      </c>
      <c r="CM98" s="96">
        <f t="shared" si="700"/>
        <v>0</v>
      </c>
      <c r="CN98" s="96">
        <f t="shared" si="701"/>
        <v>0</v>
      </c>
      <c r="CO98" s="97"/>
      <c r="CP98" s="88"/>
      <c r="CQ98" s="88"/>
      <c r="CR98" s="88"/>
      <c r="CS98" s="88"/>
      <c r="CT98" s="88"/>
      <c r="CU98" s="96">
        <f t="shared" si="702"/>
        <v>0</v>
      </c>
      <c r="CV98" s="88"/>
      <c r="CW98" s="88"/>
      <c r="CX98" s="88"/>
      <c r="CY98" s="88">
        <f t="shared" si="703"/>
        <v>0</v>
      </c>
      <c r="CZ98" s="88">
        <f t="shared" si="704"/>
        <v>0</v>
      </c>
      <c r="DA98" s="46" t="s">
        <v>225</v>
      </c>
      <c r="DB98" s="9">
        <v>26460</v>
      </c>
      <c r="DC98" s="99">
        <v>0</v>
      </c>
      <c r="DD98" s="99">
        <f t="shared" si="716"/>
        <v>0</v>
      </c>
      <c r="DE98" s="99">
        <f t="shared" si="707"/>
        <v>0</v>
      </c>
      <c r="DF98" s="96">
        <f t="shared" si="708"/>
        <v>0</v>
      </c>
      <c r="DG98" s="96">
        <f t="shared" si="709"/>
        <v>0</v>
      </c>
      <c r="DH98" s="97"/>
      <c r="DI98" s="88"/>
      <c r="DJ98" s="88"/>
      <c r="DK98" s="88"/>
      <c r="DL98" s="88"/>
      <c r="DM98" s="88"/>
      <c r="DN98" s="96">
        <f t="shared" si="710"/>
        <v>0</v>
      </c>
      <c r="DO98" s="88"/>
      <c r="DP98" s="88"/>
      <c r="DQ98" s="88"/>
      <c r="DR98" s="88">
        <f t="shared" si="711"/>
        <v>0</v>
      </c>
      <c r="DS98" s="88">
        <f t="shared" si="712"/>
        <v>0</v>
      </c>
      <c r="DT98" s="46" t="s">
        <v>225</v>
      </c>
      <c r="DU98" s="9">
        <v>26460</v>
      </c>
      <c r="DV98" s="99">
        <v>0</v>
      </c>
      <c r="DW98" s="99">
        <f t="shared" si="717"/>
        <v>0</v>
      </c>
      <c r="DX98" s="99">
        <f t="shared" si="715"/>
        <v>0</v>
      </c>
    </row>
    <row r="99" spans="1:128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41">
        <f t="shared" si="664"/>
        <v>404250</v>
      </c>
      <c r="I99" s="41">
        <f t="shared" si="665"/>
        <v>0</v>
      </c>
      <c r="J99" s="5"/>
      <c r="K99" s="9"/>
      <c r="L99" s="9"/>
      <c r="M99" s="9"/>
      <c r="N99" s="9"/>
      <c r="O99" s="9"/>
      <c r="P99" s="41">
        <f t="shared" si="666"/>
        <v>404250</v>
      </c>
      <c r="Q99" s="9"/>
      <c r="R99" s="9">
        <v>404250</v>
      </c>
      <c r="S99" s="9"/>
      <c r="T99" s="71">
        <f t="shared" si="667"/>
        <v>0</v>
      </c>
      <c r="U99" s="71">
        <f t="shared" si="668"/>
        <v>-404250</v>
      </c>
      <c r="V99" s="9">
        <f t="shared" si="669"/>
        <v>0</v>
      </c>
      <c r="W99" s="9">
        <f t="shared" si="669"/>
        <v>-262763</v>
      </c>
      <c r="X99" s="9">
        <v>42328</v>
      </c>
      <c r="Y99" s="9">
        <v>23868</v>
      </c>
      <c r="Z99" s="76">
        <f t="shared" si="670"/>
        <v>0</v>
      </c>
      <c r="AA99" s="76">
        <f t="shared" si="671"/>
        <v>-1.69</v>
      </c>
      <c r="AB99" s="76">
        <f t="shared" si="672"/>
        <v>-1.69</v>
      </c>
      <c r="AC99" s="47">
        <v>0</v>
      </c>
      <c r="AD99" s="47">
        <v>-1.1000000000000001</v>
      </c>
      <c r="AE99" s="47">
        <f t="shared" si="673"/>
        <v>-1.1000000000000001</v>
      </c>
      <c r="AF99" s="41">
        <f t="shared" si="674"/>
        <v>404250</v>
      </c>
      <c r="AG99" s="41">
        <f t="shared" si="675"/>
        <v>0</v>
      </c>
      <c r="AH99" s="5"/>
      <c r="AI99" s="9"/>
      <c r="AJ99" s="9"/>
      <c r="AK99" s="9"/>
      <c r="AL99" s="9"/>
      <c r="AM99" s="9"/>
      <c r="AN99" s="41">
        <f t="shared" si="676"/>
        <v>404250</v>
      </c>
      <c r="AO99" s="9"/>
      <c r="AP99" s="9">
        <v>404250</v>
      </c>
      <c r="AQ99" s="9"/>
      <c r="AR99" s="88">
        <f t="shared" si="677"/>
        <v>0</v>
      </c>
      <c r="AS99" s="88">
        <f t="shared" si="678"/>
        <v>-141487</v>
      </c>
      <c r="AT99" s="9">
        <v>42328</v>
      </c>
      <c r="AU99" s="9">
        <v>23868</v>
      </c>
      <c r="AV99" s="93">
        <f t="shared" si="679"/>
        <v>0</v>
      </c>
      <c r="AW99" s="93">
        <f t="shared" si="680"/>
        <v>-0.59</v>
      </c>
      <c r="AX99" s="93">
        <f t="shared" si="681"/>
        <v>-0.59</v>
      </c>
      <c r="AY99" s="95">
        <f t="shared" si="682"/>
        <v>0</v>
      </c>
      <c r="AZ99" s="95">
        <f t="shared" si="683"/>
        <v>404250</v>
      </c>
      <c r="BA99" s="96">
        <f t="shared" si="684"/>
        <v>404250</v>
      </c>
      <c r="BB99" s="96">
        <f t="shared" si="685"/>
        <v>0</v>
      </c>
      <c r="BC99" s="97"/>
      <c r="BD99" s="88"/>
      <c r="BE99" s="88"/>
      <c r="BF99" s="88"/>
      <c r="BG99" s="88"/>
      <c r="BH99" s="88"/>
      <c r="BI99" s="96">
        <f t="shared" si="686"/>
        <v>404250</v>
      </c>
      <c r="BJ99" s="88"/>
      <c r="BK99" s="88">
        <v>404250</v>
      </c>
      <c r="BL99" s="88"/>
      <c r="BM99" s="88">
        <f t="shared" si="687"/>
        <v>0</v>
      </c>
      <c r="BN99" s="88">
        <f t="shared" si="688"/>
        <v>0</v>
      </c>
      <c r="BO99" s="9">
        <v>42328</v>
      </c>
      <c r="BP99" s="9">
        <v>23868</v>
      </c>
      <c r="BQ99" s="93">
        <f t="shared" si="689"/>
        <v>0</v>
      </c>
      <c r="BR99" s="93">
        <f t="shared" si="690"/>
        <v>0</v>
      </c>
      <c r="BS99" s="93">
        <f t="shared" si="691"/>
        <v>0</v>
      </c>
      <c r="BT99" s="96">
        <f t="shared" si="692"/>
        <v>404250</v>
      </c>
      <c r="BU99" s="96">
        <f t="shared" si="693"/>
        <v>0</v>
      </c>
      <c r="BV99" s="97"/>
      <c r="BW99" s="88"/>
      <c r="BX99" s="88"/>
      <c r="BY99" s="88"/>
      <c r="BZ99" s="88"/>
      <c r="CA99" s="88"/>
      <c r="CB99" s="96">
        <f t="shared" si="694"/>
        <v>404250</v>
      </c>
      <c r="CC99" s="88"/>
      <c r="CD99" s="88">
        <v>404250</v>
      </c>
      <c r="CE99" s="88"/>
      <c r="CF99" s="88">
        <f t="shared" si="695"/>
        <v>0</v>
      </c>
      <c r="CG99" s="88">
        <f t="shared" si="696"/>
        <v>0</v>
      </c>
      <c r="CH99" s="9">
        <v>42328</v>
      </c>
      <c r="CI99" s="9">
        <v>23868</v>
      </c>
      <c r="CJ99" s="99">
        <f t="shared" si="697"/>
        <v>0</v>
      </c>
      <c r="CK99" s="99">
        <f t="shared" si="698"/>
        <v>0</v>
      </c>
      <c r="CL99" s="99">
        <f t="shared" si="699"/>
        <v>0</v>
      </c>
      <c r="CM99" s="96">
        <f t="shared" si="700"/>
        <v>404250</v>
      </c>
      <c r="CN99" s="96">
        <f t="shared" si="701"/>
        <v>0</v>
      </c>
      <c r="CO99" s="97"/>
      <c r="CP99" s="88"/>
      <c r="CQ99" s="88"/>
      <c r="CR99" s="88"/>
      <c r="CS99" s="88"/>
      <c r="CT99" s="88"/>
      <c r="CU99" s="96">
        <f t="shared" si="702"/>
        <v>404250</v>
      </c>
      <c r="CV99" s="88"/>
      <c r="CW99" s="88">
        <v>404250</v>
      </c>
      <c r="CX99" s="88"/>
      <c r="CY99" s="88">
        <f t="shared" si="703"/>
        <v>0</v>
      </c>
      <c r="CZ99" s="88">
        <f t="shared" si="704"/>
        <v>0</v>
      </c>
      <c r="DA99" s="9">
        <v>42328</v>
      </c>
      <c r="DB99" s="9">
        <v>23868</v>
      </c>
      <c r="DC99" s="99">
        <f t="shared" ref="DC99:DC101" si="718">ROUND(((CR99+CS99)-(BY99+BZ99))/DA99/10,2)*-1</f>
        <v>0</v>
      </c>
      <c r="DD99" s="99">
        <f t="shared" si="716"/>
        <v>0</v>
      </c>
      <c r="DE99" s="99">
        <f t="shared" si="707"/>
        <v>0</v>
      </c>
      <c r="DF99" s="96">
        <f t="shared" si="708"/>
        <v>404250</v>
      </c>
      <c r="DG99" s="96">
        <f t="shared" si="709"/>
        <v>0</v>
      </c>
      <c r="DH99" s="97"/>
      <c r="DI99" s="88"/>
      <c r="DJ99" s="88"/>
      <c r="DK99" s="88"/>
      <c r="DL99" s="88"/>
      <c r="DM99" s="88"/>
      <c r="DN99" s="96">
        <f t="shared" si="710"/>
        <v>404250</v>
      </c>
      <c r="DO99" s="88"/>
      <c r="DP99" s="88">
        <v>404250</v>
      </c>
      <c r="DQ99" s="88"/>
      <c r="DR99" s="88">
        <f t="shared" si="711"/>
        <v>0</v>
      </c>
      <c r="DS99" s="88">
        <f t="shared" si="712"/>
        <v>0</v>
      </c>
      <c r="DT99" s="9">
        <v>42328</v>
      </c>
      <c r="DU99" s="9">
        <v>23868</v>
      </c>
      <c r="DV99" s="99">
        <f t="shared" ref="DV99:DV101" si="719">ROUND(((DK99+DL99)-(CR99+CS99))/DT99/10,2)*-1</f>
        <v>0</v>
      </c>
      <c r="DW99" s="99">
        <f t="shared" si="717"/>
        <v>0</v>
      </c>
      <c r="DX99" s="99">
        <f t="shared" si="715"/>
        <v>0</v>
      </c>
    </row>
    <row r="100" spans="1:128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41">
        <f t="shared" si="664"/>
        <v>0</v>
      </c>
      <c r="I100" s="41">
        <f t="shared" si="665"/>
        <v>0</v>
      </c>
      <c r="J100" s="5"/>
      <c r="K100" s="9"/>
      <c r="L100" s="9"/>
      <c r="M100" s="9"/>
      <c r="N100" s="9"/>
      <c r="O100" s="9"/>
      <c r="P100" s="41">
        <f t="shared" si="666"/>
        <v>0</v>
      </c>
      <c r="Q100" s="9"/>
      <c r="R100" s="9"/>
      <c r="S100" s="9"/>
      <c r="T100" s="71">
        <f t="shared" si="667"/>
        <v>0</v>
      </c>
      <c r="U100" s="71">
        <f t="shared" si="668"/>
        <v>0</v>
      </c>
      <c r="V100" s="9">
        <f t="shared" si="669"/>
        <v>0</v>
      </c>
      <c r="W100" s="9">
        <f t="shared" si="669"/>
        <v>0</v>
      </c>
      <c r="X100" s="9">
        <v>42328</v>
      </c>
      <c r="Y100" s="9">
        <v>23868</v>
      </c>
      <c r="Z100" s="76">
        <f t="shared" si="670"/>
        <v>0</v>
      </c>
      <c r="AA100" s="76">
        <f t="shared" si="671"/>
        <v>0</v>
      </c>
      <c r="AB100" s="76">
        <f t="shared" si="672"/>
        <v>0</v>
      </c>
      <c r="AC100" s="47">
        <v>0</v>
      </c>
      <c r="AD100" s="47">
        <v>0</v>
      </c>
      <c r="AE100" s="47">
        <f t="shared" si="673"/>
        <v>0</v>
      </c>
      <c r="AF100" s="41">
        <f t="shared" si="674"/>
        <v>0</v>
      </c>
      <c r="AG100" s="41">
        <f t="shared" si="675"/>
        <v>0</v>
      </c>
      <c r="AH100" s="5"/>
      <c r="AI100" s="9"/>
      <c r="AJ100" s="9"/>
      <c r="AK100" s="9"/>
      <c r="AL100" s="9"/>
      <c r="AM100" s="9"/>
      <c r="AN100" s="41">
        <f t="shared" si="676"/>
        <v>0</v>
      </c>
      <c r="AO100" s="9"/>
      <c r="AP100" s="9"/>
      <c r="AQ100" s="9"/>
      <c r="AR100" s="88">
        <f t="shared" si="677"/>
        <v>0</v>
      </c>
      <c r="AS100" s="88">
        <f t="shared" si="678"/>
        <v>0</v>
      </c>
      <c r="AT100" s="9">
        <v>42328</v>
      </c>
      <c r="AU100" s="9">
        <v>23868</v>
      </c>
      <c r="AV100" s="93">
        <f t="shared" si="679"/>
        <v>0</v>
      </c>
      <c r="AW100" s="93">
        <f t="shared" si="680"/>
        <v>0</v>
      </c>
      <c r="AX100" s="93">
        <f t="shared" si="681"/>
        <v>0</v>
      </c>
      <c r="AY100" s="95">
        <f t="shared" si="682"/>
        <v>0</v>
      </c>
      <c r="AZ100" s="95">
        <f t="shared" si="683"/>
        <v>0</v>
      </c>
      <c r="BA100" s="96">
        <f t="shared" si="684"/>
        <v>0</v>
      </c>
      <c r="BB100" s="96">
        <f t="shared" si="685"/>
        <v>0</v>
      </c>
      <c r="BC100" s="97"/>
      <c r="BD100" s="88"/>
      <c r="BE100" s="88"/>
      <c r="BF100" s="88"/>
      <c r="BG100" s="88"/>
      <c r="BH100" s="88"/>
      <c r="BI100" s="96">
        <f t="shared" si="686"/>
        <v>0</v>
      </c>
      <c r="BJ100" s="88"/>
      <c r="BK100" s="88"/>
      <c r="BL100" s="88"/>
      <c r="BM100" s="88">
        <f t="shared" si="687"/>
        <v>0</v>
      </c>
      <c r="BN100" s="88">
        <f t="shared" si="688"/>
        <v>0</v>
      </c>
      <c r="BO100" s="9">
        <v>42328</v>
      </c>
      <c r="BP100" s="9">
        <v>23868</v>
      </c>
      <c r="BQ100" s="93">
        <f t="shared" si="689"/>
        <v>0</v>
      </c>
      <c r="BR100" s="93">
        <f t="shared" si="690"/>
        <v>0</v>
      </c>
      <c r="BS100" s="93">
        <f t="shared" si="691"/>
        <v>0</v>
      </c>
      <c r="BT100" s="96">
        <f t="shared" si="692"/>
        <v>0</v>
      </c>
      <c r="BU100" s="96">
        <f t="shared" si="693"/>
        <v>0</v>
      </c>
      <c r="BV100" s="97"/>
      <c r="BW100" s="88"/>
      <c r="BX100" s="88"/>
      <c r="BY100" s="88"/>
      <c r="BZ100" s="88"/>
      <c r="CA100" s="88"/>
      <c r="CB100" s="96">
        <f t="shared" si="694"/>
        <v>0</v>
      </c>
      <c r="CC100" s="88"/>
      <c r="CD100" s="88"/>
      <c r="CE100" s="88"/>
      <c r="CF100" s="88">
        <f t="shared" si="695"/>
        <v>0</v>
      </c>
      <c r="CG100" s="88">
        <f t="shared" si="696"/>
        <v>0</v>
      </c>
      <c r="CH100" s="9">
        <v>42328</v>
      </c>
      <c r="CI100" s="9">
        <v>23868</v>
      </c>
      <c r="CJ100" s="99">
        <f t="shared" si="697"/>
        <v>0</v>
      </c>
      <c r="CK100" s="99">
        <f t="shared" si="698"/>
        <v>0</v>
      </c>
      <c r="CL100" s="99">
        <f t="shared" si="699"/>
        <v>0</v>
      </c>
      <c r="CM100" s="96">
        <f t="shared" si="700"/>
        <v>0</v>
      </c>
      <c r="CN100" s="96">
        <f t="shared" si="701"/>
        <v>0</v>
      </c>
      <c r="CO100" s="97"/>
      <c r="CP100" s="88"/>
      <c r="CQ100" s="88"/>
      <c r="CR100" s="88"/>
      <c r="CS100" s="88"/>
      <c r="CT100" s="88"/>
      <c r="CU100" s="96">
        <f t="shared" si="702"/>
        <v>0</v>
      </c>
      <c r="CV100" s="88"/>
      <c r="CW100" s="88"/>
      <c r="CX100" s="88"/>
      <c r="CY100" s="88">
        <f t="shared" si="703"/>
        <v>0</v>
      </c>
      <c r="CZ100" s="88">
        <f t="shared" si="704"/>
        <v>0</v>
      </c>
      <c r="DA100" s="9">
        <v>42328</v>
      </c>
      <c r="DB100" s="9">
        <v>23868</v>
      </c>
      <c r="DC100" s="99">
        <f t="shared" si="718"/>
        <v>0</v>
      </c>
      <c r="DD100" s="99">
        <f t="shared" si="716"/>
        <v>0</v>
      </c>
      <c r="DE100" s="99">
        <f t="shared" si="707"/>
        <v>0</v>
      </c>
      <c r="DF100" s="96">
        <f t="shared" si="708"/>
        <v>0</v>
      </c>
      <c r="DG100" s="96">
        <f t="shared" si="709"/>
        <v>0</v>
      </c>
      <c r="DH100" s="97"/>
      <c r="DI100" s="88"/>
      <c r="DJ100" s="88"/>
      <c r="DK100" s="88"/>
      <c r="DL100" s="88"/>
      <c r="DM100" s="88"/>
      <c r="DN100" s="96">
        <f t="shared" si="710"/>
        <v>0</v>
      </c>
      <c r="DO100" s="88"/>
      <c r="DP100" s="88"/>
      <c r="DQ100" s="88"/>
      <c r="DR100" s="88">
        <f t="shared" si="711"/>
        <v>0</v>
      </c>
      <c r="DS100" s="88">
        <f t="shared" si="712"/>
        <v>0</v>
      </c>
      <c r="DT100" s="9">
        <v>42328</v>
      </c>
      <c r="DU100" s="9">
        <v>23868</v>
      </c>
      <c r="DV100" s="99">
        <f t="shared" si="719"/>
        <v>0</v>
      </c>
      <c r="DW100" s="99">
        <f t="shared" si="717"/>
        <v>0</v>
      </c>
      <c r="DX100" s="99">
        <f t="shared" si="715"/>
        <v>0</v>
      </c>
    </row>
    <row r="101" spans="1:128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41">
        <f t="shared" si="664"/>
        <v>756200</v>
      </c>
      <c r="I101" s="41">
        <f t="shared" si="665"/>
        <v>736200</v>
      </c>
      <c r="J101" s="5"/>
      <c r="K101" s="9"/>
      <c r="L101" s="9"/>
      <c r="M101" s="9">
        <v>736200</v>
      </c>
      <c r="N101" s="9"/>
      <c r="O101" s="9"/>
      <c r="P101" s="41">
        <f t="shared" si="666"/>
        <v>20000</v>
      </c>
      <c r="Q101" s="9"/>
      <c r="R101" s="9">
        <v>20000</v>
      </c>
      <c r="S101" s="9"/>
      <c r="T101" s="71">
        <f t="shared" si="667"/>
        <v>-736200</v>
      </c>
      <c r="U101" s="71">
        <f t="shared" si="668"/>
        <v>-20000</v>
      </c>
      <c r="V101" s="9">
        <f t="shared" si="669"/>
        <v>-478530</v>
      </c>
      <c r="W101" s="9">
        <f t="shared" si="669"/>
        <v>-13000</v>
      </c>
      <c r="X101" s="9">
        <v>51885</v>
      </c>
      <c r="Y101" s="9">
        <v>27135</v>
      </c>
      <c r="Z101" s="76">
        <f t="shared" si="670"/>
        <v>-1.42</v>
      </c>
      <c r="AA101" s="76">
        <f t="shared" si="671"/>
        <v>-7.0000000000000007E-2</v>
      </c>
      <c r="AB101" s="76">
        <f t="shared" si="672"/>
        <v>-1.49</v>
      </c>
      <c r="AC101" s="47">
        <v>-0.92</v>
      </c>
      <c r="AD101" s="47">
        <v>-0.05</v>
      </c>
      <c r="AE101" s="47">
        <f t="shared" si="673"/>
        <v>-0.97000000000000008</v>
      </c>
      <c r="AF101" s="41">
        <f t="shared" si="674"/>
        <v>756200</v>
      </c>
      <c r="AG101" s="41">
        <f t="shared" si="675"/>
        <v>736200</v>
      </c>
      <c r="AH101" s="5"/>
      <c r="AI101" s="9"/>
      <c r="AJ101" s="9"/>
      <c r="AK101" s="9">
        <v>736200</v>
      </c>
      <c r="AL101" s="9"/>
      <c r="AM101" s="9"/>
      <c r="AN101" s="41">
        <f t="shared" si="676"/>
        <v>20000</v>
      </c>
      <c r="AO101" s="9"/>
      <c r="AP101" s="9">
        <v>20000</v>
      </c>
      <c r="AQ101" s="9"/>
      <c r="AR101" s="88">
        <f t="shared" si="677"/>
        <v>-257670</v>
      </c>
      <c r="AS101" s="88">
        <f t="shared" si="678"/>
        <v>-7000</v>
      </c>
      <c r="AT101" s="9">
        <v>51885</v>
      </c>
      <c r="AU101" s="9">
        <v>27135</v>
      </c>
      <c r="AV101" s="93">
        <f t="shared" si="679"/>
        <v>-0.5</v>
      </c>
      <c r="AW101" s="93">
        <f t="shared" si="680"/>
        <v>-0.02</v>
      </c>
      <c r="AX101" s="93">
        <f t="shared" si="681"/>
        <v>-0.52</v>
      </c>
      <c r="AY101" s="95">
        <f t="shared" si="682"/>
        <v>736200</v>
      </c>
      <c r="AZ101" s="95">
        <f t="shared" si="683"/>
        <v>20000</v>
      </c>
      <c r="BA101" s="96">
        <f t="shared" si="684"/>
        <v>756200</v>
      </c>
      <c r="BB101" s="96">
        <f t="shared" si="685"/>
        <v>736200</v>
      </c>
      <c r="BC101" s="97"/>
      <c r="BD101" s="88"/>
      <c r="BE101" s="88"/>
      <c r="BF101" s="88">
        <v>736200</v>
      </c>
      <c r="BG101" s="88"/>
      <c r="BH101" s="88"/>
      <c r="BI101" s="96">
        <f t="shared" si="686"/>
        <v>20000</v>
      </c>
      <c r="BJ101" s="88"/>
      <c r="BK101" s="88">
        <v>20000</v>
      </c>
      <c r="BL101" s="88"/>
      <c r="BM101" s="88">
        <f t="shared" si="687"/>
        <v>0</v>
      </c>
      <c r="BN101" s="88">
        <f t="shared" si="688"/>
        <v>0</v>
      </c>
      <c r="BO101" s="9">
        <v>51885</v>
      </c>
      <c r="BP101" s="9">
        <v>27135</v>
      </c>
      <c r="BQ101" s="93">
        <f t="shared" si="689"/>
        <v>0</v>
      </c>
      <c r="BR101" s="93">
        <f t="shared" si="690"/>
        <v>0</v>
      </c>
      <c r="BS101" s="93">
        <f t="shared" si="691"/>
        <v>0</v>
      </c>
      <c r="BT101" s="96">
        <f t="shared" si="692"/>
        <v>756200</v>
      </c>
      <c r="BU101" s="96">
        <f t="shared" si="693"/>
        <v>736200</v>
      </c>
      <c r="BV101" s="97"/>
      <c r="BW101" s="88"/>
      <c r="BX101" s="88"/>
      <c r="BY101" s="88">
        <v>736200</v>
      </c>
      <c r="BZ101" s="88"/>
      <c r="CA101" s="88"/>
      <c r="CB101" s="96">
        <f t="shared" si="694"/>
        <v>20000</v>
      </c>
      <c r="CC101" s="88"/>
      <c r="CD101" s="88">
        <v>20000</v>
      </c>
      <c r="CE101" s="88"/>
      <c r="CF101" s="88">
        <f t="shared" si="695"/>
        <v>0</v>
      </c>
      <c r="CG101" s="88">
        <f t="shared" si="696"/>
        <v>0</v>
      </c>
      <c r="CH101" s="9">
        <v>51885</v>
      </c>
      <c r="CI101" s="9">
        <v>27135</v>
      </c>
      <c r="CJ101" s="99">
        <f t="shared" si="697"/>
        <v>0</v>
      </c>
      <c r="CK101" s="99">
        <f t="shared" si="698"/>
        <v>0</v>
      </c>
      <c r="CL101" s="99">
        <f t="shared" si="699"/>
        <v>0</v>
      </c>
      <c r="CM101" s="96">
        <f t="shared" si="700"/>
        <v>756200</v>
      </c>
      <c r="CN101" s="96">
        <f t="shared" si="701"/>
        <v>736200</v>
      </c>
      <c r="CO101" s="97"/>
      <c r="CP101" s="88"/>
      <c r="CQ101" s="88"/>
      <c r="CR101" s="88">
        <v>736200</v>
      </c>
      <c r="CS101" s="88"/>
      <c r="CT101" s="88"/>
      <c r="CU101" s="96">
        <f t="shared" si="702"/>
        <v>20000</v>
      </c>
      <c r="CV101" s="88"/>
      <c r="CW101" s="88">
        <v>20000</v>
      </c>
      <c r="CX101" s="88"/>
      <c r="CY101" s="88">
        <f t="shared" si="703"/>
        <v>0</v>
      </c>
      <c r="CZ101" s="88">
        <f t="shared" si="704"/>
        <v>0</v>
      </c>
      <c r="DA101" s="9">
        <v>51885</v>
      </c>
      <c r="DB101" s="9">
        <v>27135</v>
      </c>
      <c r="DC101" s="99">
        <f t="shared" si="718"/>
        <v>0</v>
      </c>
      <c r="DD101" s="99">
        <f t="shared" si="716"/>
        <v>0</v>
      </c>
      <c r="DE101" s="99">
        <f t="shared" si="707"/>
        <v>0</v>
      </c>
      <c r="DF101" s="96">
        <f t="shared" si="708"/>
        <v>756200</v>
      </c>
      <c r="DG101" s="96">
        <f t="shared" si="709"/>
        <v>736200</v>
      </c>
      <c r="DH101" s="97"/>
      <c r="DI101" s="88"/>
      <c r="DJ101" s="88"/>
      <c r="DK101" s="88">
        <v>736200</v>
      </c>
      <c r="DL101" s="88"/>
      <c r="DM101" s="88"/>
      <c r="DN101" s="96">
        <f t="shared" si="710"/>
        <v>20000</v>
      </c>
      <c r="DO101" s="88"/>
      <c r="DP101" s="88">
        <v>20000</v>
      </c>
      <c r="DQ101" s="88"/>
      <c r="DR101" s="88">
        <f t="shared" si="711"/>
        <v>0</v>
      </c>
      <c r="DS101" s="88">
        <f t="shared" si="712"/>
        <v>0</v>
      </c>
      <c r="DT101" s="9">
        <v>51885</v>
      </c>
      <c r="DU101" s="9">
        <v>27135</v>
      </c>
      <c r="DV101" s="99">
        <f t="shared" si="719"/>
        <v>0</v>
      </c>
      <c r="DW101" s="99">
        <f t="shared" si="717"/>
        <v>0</v>
      </c>
      <c r="DX101" s="99">
        <f t="shared" si="715"/>
        <v>0</v>
      </c>
    </row>
    <row r="102" spans="1:128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f t="shared" ref="H102:AB102" si="720">SUBTOTAL(9,H94:H101)</f>
        <v>1890610</v>
      </c>
      <c r="I102" s="34">
        <f t="shared" si="720"/>
        <v>1399360</v>
      </c>
      <c r="J102" s="34">
        <f t="shared" si="720"/>
        <v>24</v>
      </c>
      <c r="K102" s="34">
        <f t="shared" si="720"/>
        <v>603840</v>
      </c>
      <c r="L102" s="34">
        <f t="shared" si="720"/>
        <v>0</v>
      </c>
      <c r="M102" s="34">
        <f t="shared" si="720"/>
        <v>795520</v>
      </c>
      <c r="N102" s="34">
        <f t="shared" si="720"/>
        <v>0</v>
      </c>
      <c r="O102" s="34">
        <f t="shared" si="720"/>
        <v>0</v>
      </c>
      <c r="P102" s="34">
        <f t="shared" si="720"/>
        <v>491250</v>
      </c>
      <c r="Q102" s="34">
        <f t="shared" si="720"/>
        <v>0</v>
      </c>
      <c r="R102" s="34">
        <f t="shared" si="720"/>
        <v>491250</v>
      </c>
      <c r="S102" s="34">
        <f t="shared" si="720"/>
        <v>0</v>
      </c>
      <c r="T102" s="34">
        <f t="shared" si="720"/>
        <v>-795520</v>
      </c>
      <c r="U102" s="34">
        <f t="shared" si="720"/>
        <v>-491250</v>
      </c>
      <c r="V102" s="34">
        <f t="shared" si="720"/>
        <v>-517088</v>
      </c>
      <c r="W102" s="34">
        <f t="shared" si="720"/>
        <v>-319313</v>
      </c>
      <c r="X102" s="34">
        <f t="shared" si="720"/>
        <v>192608</v>
      </c>
      <c r="Y102" s="34">
        <f t="shared" si="720"/>
        <v>181381</v>
      </c>
      <c r="Z102" s="48">
        <f t="shared" si="720"/>
        <v>-1.53</v>
      </c>
      <c r="AA102" s="48">
        <f t="shared" si="720"/>
        <v>-2.0099999999999998</v>
      </c>
      <c r="AB102" s="48">
        <f t="shared" si="720"/>
        <v>-3.54</v>
      </c>
      <c r="AC102" s="48">
        <v>-0.99</v>
      </c>
      <c r="AD102" s="48">
        <v>-1.31</v>
      </c>
      <c r="AE102" s="48">
        <f t="shared" ref="AE102:AX102" si="721">SUBTOTAL(9,AE94:AE101)</f>
        <v>-2.3000000000000003</v>
      </c>
      <c r="AF102" s="34">
        <f t="shared" si="721"/>
        <v>1890610</v>
      </c>
      <c r="AG102" s="34">
        <f t="shared" si="721"/>
        <v>1399360</v>
      </c>
      <c r="AH102" s="34">
        <f t="shared" si="721"/>
        <v>24</v>
      </c>
      <c r="AI102" s="34">
        <f t="shared" si="721"/>
        <v>603840</v>
      </c>
      <c r="AJ102" s="34">
        <f t="shared" si="721"/>
        <v>0</v>
      </c>
      <c r="AK102" s="34">
        <f t="shared" si="721"/>
        <v>795520</v>
      </c>
      <c r="AL102" s="34">
        <f t="shared" si="721"/>
        <v>0</v>
      </c>
      <c r="AM102" s="34">
        <f t="shared" si="721"/>
        <v>0</v>
      </c>
      <c r="AN102" s="34">
        <f t="shared" si="721"/>
        <v>491250</v>
      </c>
      <c r="AO102" s="34">
        <f t="shared" si="721"/>
        <v>0</v>
      </c>
      <c r="AP102" s="34">
        <f t="shared" si="721"/>
        <v>491250</v>
      </c>
      <c r="AQ102" s="34">
        <f t="shared" si="721"/>
        <v>0</v>
      </c>
      <c r="AR102" s="34">
        <f t="shared" si="721"/>
        <v>-278432</v>
      </c>
      <c r="AS102" s="34">
        <f t="shared" si="721"/>
        <v>-171937</v>
      </c>
      <c r="AT102" s="34">
        <f t="shared" si="721"/>
        <v>192608</v>
      </c>
      <c r="AU102" s="34">
        <f t="shared" si="721"/>
        <v>181381</v>
      </c>
      <c r="AV102" s="48">
        <f t="shared" si="721"/>
        <v>-0.54</v>
      </c>
      <c r="AW102" s="48">
        <f t="shared" si="721"/>
        <v>-0.7</v>
      </c>
      <c r="AX102" s="48">
        <f t="shared" si="721"/>
        <v>-1.24</v>
      </c>
      <c r="AY102"/>
      <c r="AZ102"/>
      <c r="BA102" s="34">
        <f t="shared" ref="BA102:BS102" si="722">SUBTOTAL(9,BA94:BA101)</f>
        <v>1890610</v>
      </c>
      <c r="BB102" s="34">
        <f t="shared" si="722"/>
        <v>1399360</v>
      </c>
      <c r="BC102" s="34">
        <f t="shared" si="722"/>
        <v>24</v>
      </c>
      <c r="BD102" s="34">
        <f t="shared" si="722"/>
        <v>603840</v>
      </c>
      <c r="BE102" s="34">
        <f t="shared" si="722"/>
        <v>0</v>
      </c>
      <c r="BF102" s="34">
        <f t="shared" si="722"/>
        <v>795520</v>
      </c>
      <c r="BG102" s="34">
        <f t="shared" si="722"/>
        <v>0</v>
      </c>
      <c r="BH102" s="34">
        <f t="shared" si="722"/>
        <v>0</v>
      </c>
      <c r="BI102" s="34">
        <f t="shared" si="722"/>
        <v>491250</v>
      </c>
      <c r="BJ102" s="34">
        <f t="shared" si="722"/>
        <v>0</v>
      </c>
      <c r="BK102" s="34">
        <f t="shared" si="722"/>
        <v>491250</v>
      </c>
      <c r="BL102" s="34">
        <f t="shared" si="722"/>
        <v>0</v>
      </c>
      <c r="BM102" s="34">
        <f t="shared" si="722"/>
        <v>0</v>
      </c>
      <c r="BN102" s="34">
        <f t="shared" si="722"/>
        <v>0</v>
      </c>
      <c r="BO102" s="34">
        <f t="shared" si="722"/>
        <v>192608</v>
      </c>
      <c r="BP102" s="34">
        <f t="shared" si="722"/>
        <v>181381</v>
      </c>
      <c r="BQ102" s="48">
        <f t="shared" si="722"/>
        <v>0</v>
      </c>
      <c r="BR102" s="48">
        <f t="shared" si="722"/>
        <v>0</v>
      </c>
      <c r="BS102" s="48">
        <f t="shared" si="722"/>
        <v>0</v>
      </c>
      <c r="BT102" s="34">
        <f t="shared" ref="BT102:CL102" si="723">SUBTOTAL(9,BT94:BT101)</f>
        <v>1890610</v>
      </c>
      <c r="BU102" s="34">
        <f t="shared" si="723"/>
        <v>1399360</v>
      </c>
      <c r="BV102" s="34">
        <f t="shared" si="723"/>
        <v>24</v>
      </c>
      <c r="BW102" s="34">
        <f t="shared" si="723"/>
        <v>603840</v>
      </c>
      <c r="BX102" s="34">
        <f t="shared" si="723"/>
        <v>0</v>
      </c>
      <c r="BY102" s="34">
        <f t="shared" si="723"/>
        <v>795520</v>
      </c>
      <c r="BZ102" s="34">
        <f t="shared" si="723"/>
        <v>0</v>
      </c>
      <c r="CA102" s="34">
        <f t="shared" si="723"/>
        <v>0</v>
      </c>
      <c r="CB102" s="34">
        <f t="shared" si="723"/>
        <v>491250</v>
      </c>
      <c r="CC102" s="34">
        <f t="shared" si="723"/>
        <v>0</v>
      </c>
      <c r="CD102" s="34">
        <f t="shared" si="723"/>
        <v>491250</v>
      </c>
      <c r="CE102" s="34">
        <f t="shared" si="723"/>
        <v>0</v>
      </c>
      <c r="CF102" s="34">
        <f t="shared" si="723"/>
        <v>0</v>
      </c>
      <c r="CG102" s="34">
        <f t="shared" si="723"/>
        <v>0</v>
      </c>
      <c r="CH102" s="34">
        <f t="shared" si="723"/>
        <v>192608</v>
      </c>
      <c r="CI102" s="34">
        <f t="shared" si="723"/>
        <v>181381</v>
      </c>
      <c r="CJ102" s="63">
        <f t="shared" si="723"/>
        <v>0</v>
      </c>
      <c r="CK102" s="63">
        <f t="shared" si="723"/>
        <v>0</v>
      </c>
      <c r="CL102" s="63">
        <f t="shared" si="723"/>
        <v>0</v>
      </c>
      <c r="CM102" s="34">
        <f t="shared" ref="CM102:DE102" si="724">SUBTOTAL(9,CM94:CM101)</f>
        <v>1890610</v>
      </c>
      <c r="CN102" s="34">
        <f t="shared" si="724"/>
        <v>1399360</v>
      </c>
      <c r="CO102" s="34">
        <f t="shared" si="724"/>
        <v>24</v>
      </c>
      <c r="CP102" s="34">
        <f t="shared" si="724"/>
        <v>603840</v>
      </c>
      <c r="CQ102" s="34">
        <f t="shared" si="724"/>
        <v>0</v>
      </c>
      <c r="CR102" s="34">
        <f t="shared" si="724"/>
        <v>795520</v>
      </c>
      <c r="CS102" s="34">
        <f t="shared" si="724"/>
        <v>0</v>
      </c>
      <c r="CT102" s="34">
        <f t="shared" si="724"/>
        <v>0</v>
      </c>
      <c r="CU102" s="34">
        <f t="shared" si="724"/>
        <v>491250</v>
      </c>
      <c r="CV102" s="34">
        <f t="shared" si="724"/>
        <v>0</v>
      </c>
      <c r="CW102" s="34">
        <f t="shared" si="724"/>
        <v>491250</v>
      </c>
      <c r="CX102" s="34">
        <f t="shared" si="724"/>
        <v>0</v>
      </c>
      <c r="CY102" s="34">
        <f t="shared" si="724"/>
        <v>0</v>
      </c>
      <c r="CZ102" s="34">
        <f t="shared" si="724"/>
        <v>0</v>
      </c>
      <c r="DA102" s="34">
        <f t="shared" si="724"/>
        <v>192608</v>
      </c>
      <c r="DB102" s="34">
        <f t="shared" si="724"/>
        <v>181381</v>
      </c>
      <c r="DC102" s="63">
        <f t="shared" si="724"/>
        <v>0</v>
      </c>
      <c r="DD102" s="63">
        <f t="shared" si="724"/>
        <v>0</v>
      </c>
      <c r="DE102" s="63">
        <f t="shared" si="724"/>
        <v>0</v>
      </c>
      <c r="DF102" s="34">
        <f t="shared" ref="DF102:DX102" si="725">SUBTOTAL(9,DF94:DF101)</f>
        <v>1890610</v>
      </c>
      <c r="DG102" s="34">
        <f t="shared" si="725"/>
        <v>1399360</v>
      </c>
      <c r="DH102" s="34">
        <f t="shared" si="725"/>
        <v>24</v>
      </c>
      <c r="DI102" s="34">
        <f t="shared" si="725"/>
        <v>603840</v>
      </c>
      <c r="DJ102" s="34">
        <f t="shared" si="725"/>
        <v>0</v>
      </c>
      <c r="DK102" s="34">
        <f t="shared" si="725"/>
        <v>795520</v>
      </c>
      <c r="DL102" s="34">
        <f t="shared" si="725"/>
        <v>0</v>
      </c>
      <c r="DM102" s="34">
        <f t="shared" si="725"/>
        <v>0</v>
      </c>
      <c r="DN102" s="34">
        <f t="shared" si="725"/>
        <v>491250</v>
      </c>
      <c r="DO102" s="34">
        <f t="shared" si="725"/>
        <v>0</v>
      </c>
      <c r="DP102" s="34">
        <f t="shared" si="725"/>
        <v>491250</v>
      </c>
      <c r="DQ102" s="34">
        <f t="shared" si="725"/>
        <v>0</v>
      </c>
      <c r="DR102" s="34">
        <f t="shared" si="725"/>
        <v>0</v>
      </c>
      <c r="DS102" s="34">
        <f t="shared" si="725"/>
        <v>0</v>
      </c>
      <c r="DT102" s="34">
        <f t="shared" si="725"/>
        <v>192608</v>
      </c>
      <c r="DU102" s="34">
        <f t="shared" si="725"/>
        <v>181381</v>
      </c>
      <c r="DV102" s="63">
        <f t="shared" si="725"/>
        <v>0</v>
      </c>
      <c r="DW102" s="63">
        <f t="shared" si="725"/>
        <v>0</v>
      </c>
      <c r="DX102" s="63">
        <f t="shared" si="725"/>
        <v>0</v>
      </c>
    </row>
    <row r="103" spans="1:128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41">
        <f>I103+P103</f>
        <v>343790</v>
      </c>
      <c r="I103" s="41">
        <f>K103+L103+M103+N103+O103</f>
        <v>203790</v>
      </c>
      <c r="J103" s="5">
        <v>4</v>
      </c>
      <c r="K103" s="9">
        <v>100640</v>
      </c>
      <c r="L103" s="9">
        <v>29400</v>
      </c>
      <c r="M103" s="9">
        <v>73750</v>
      </c>
      <c r="N103" s="9"/>
      <c r="O103" s="9"/>
      <c r="P103" s="41">
        <f>Q103+R103+S103</f>
        <v>140000</v>
      </c>
      <c r="Q103" s="9">
        <v>20000</v>
      </c>
      <c r="R103" s="9">
        <v>120000</v>
      </c>
      <c r="S103" s="9"/>
      <c r="T103" s="71">
        <f>(L103+M103+N103)*-1</f>
        <v>-103150</v>
      </c>
      <c r="U103" s="71">
        <f>(Q103+R103)*-1</f>
        <v>-140000</v>
      </c>
      <c r="V103" s="9">
        <f t="shared" ref="V103:W106" si="726">ROUND(T103*0.65,0)</f>
        <v>-67048</v>
      </c>
      <c r="W103" s="9">
        <f t="shared" si="726"/>
        <v>-91000</v>
      </c>
      <c r="X103" s="9">
        <v>56067</v>
      </c>
      <c r="Y103" s="9">
        <v>27130</v>
      </c>
      <c r="Z103" s="76">
        <f>IF(T103=0,0,ROUND((T103+L103)/X103/10,2))</f>
        <v>-0.13</v>
      </c>
      <c r="AA103" s="76">
        <f>IF(U103=0,0,ROUND((U103+Q103)/Y103/10,2))</f>
        <v>-0.44</v>
      </c>
      <c r="AB103" s="76">
        <f>Z103+AA103</f>
        <v>-0.57000000000000006</v>
      </c>
      <c r="AC103" s="47">
        <v>-0.12</v>
      </c>
      <c r="AD103" s="47">
        <v>-0.34</v>
      </c>
      <c r="AE103" s="47">
        <f>AC103+AD103</f>
        <v>-0.46</v>
      </c>
      <c r="AF103" s="41">
        <f>AG103+AN103</f>
        <v>289550</v>
      </c>
      <c r="AG103" s="41">
        <f>AI103+AJ103+AK103+AL103+AM103</f>
        <v>198850</v>
      </c>
      <c r="AH103" s="84">
        <v>4</v>
      </c>
      <c r="AI103" s="85">
        <v>100640</v>
      </c>
      <c r="AJ103" s="85">
        <v>29400</v>
      </c>
      <c r="AK103" s="85">
        <v>62410</v>
      </c>
      <c r="AL103" s="85">
        <v>6400</v>
      </c>
      <c r="AM103" s="85"/>
      <c r="AN103" s="83">
        <f>AO103+AP103+AQ103</f>
        <v>90700</v>
      </c>
      <c r="AO103" s="85">
        <v>20000</v>
      </c>
      <c r="AP103" s="85">
        <v>70700</v>
      </c>
      <c r="AQ103" s="9"/>
      <c r="AR103" s="88">
        <f>((AL103+AK103+AJ103)-((V103)*-1))*-1</f>
        <v>-31162</v>
      </c>
      <c r="AS103" s="88">
        <f>((AO103+AP103)-((W103)*-1))*-1</f>
        <v>300</v>
      </c>
      <c r="AT103" s="9">
        <v>56067</v>
      </c>
      <c r="AU103" s="9">
        <v>27130</v>
      </c>
      <c r="AV103" s="93">
        <f t="shared" ref="AV103:AV106" si="727">ROUND((AY103/AT103/10)+(AC103),2)*-1</f>
        <v>0</v>
      </c>
      <c r="AW103" s="93">
        <f t="shared" ref="AW103:AW106" si="728">ROUND((AZ103/AU103/10)+AD103,2)*-1</f>
        <v>0.08</v>
      </c>
      <c r="AX103" s="93">
        <f>AV103+AW103</f>
        <v>0.08</v>
      </c>
      <c r="AY103" s="95">
        <f t="shared" ref="AY103:AY106" si="729">AK103+AL103</f>
        <v>68810</v>
      </c>
      <c r="AZ103" s="95">
        <f t="shared" ref="AZ103:AZ106" si="730">AP103</f>
        <v>70700</v>
      </c>
      <c r="BA103" s="96">
        <f>BB103+BI103</f>
        <v>289550</v>
      </c>
      <c r="BB103" s="96">
        <f>BD103+BE103+BF103+BG103+BH103</f>
        <v>198850</v>
      </c>
      <c r="BC103" s="97">
        <v>4</v>
      </c>
      <c r="BD103" s="88">
        <v>100640</v>
      </c>
      <c r="BE103" s="88">
        <v>29400</v>
      </c>
      <c r="BF103" s="88">
        <v>62410</v>
      </c>
      <c r="BG103" s="88">
        <v>6400</v>
      </c>
      <c r="BH103" s="88"/>
      <c r="BI103" s="96">
        <f>BJ103+BK103+BL103</f>
        <v>90700</v>
      </c>
      <c r="BJ103" s="88">
        <v>20000</v>
      </c>
      <c r="BK103" s="88">
        <v>70700</v>
      </c>
      <c r="BL103" s="88"/>
      <c r="BM103" s="88">
        <f t="shared" ref="BM103:BM106" si="731">(BE103+BF103+BG103)-(AJ103+AK103+AL103)</f>
        <v>0</v>
      </c>
      <c r="BN103" s="88">
        <f t="shared" ref="BN103:BN106" si="732">(BJ103+BK103)-(AO103+AP103)</f>
        <v>0</v>
      </c>
      <c r="BO103" s="9">
        <v>56067</v>
      </c>
      <c r="BP103" s="9">
        <v>27130</v>
      </c>
      <c r="BQ103" s="93">
        <f t="shared" ref="BQ103:BQ106" si="733">ROUND(((BF103+BG103)-(AK103+AL103))/BO103/10,2)*-1</f>
        <v>0</v>
      </c>
      <c r="BR103" s="93">
        <f t="shared" ref="BR103:BR106" si="734">ROUND(((BK103-AP103)/BP103/10),2)*-1</f>
        <v>0</v>
      </c>
      <c r="BS103" s="93">
        <f>BQ103+BR103</f>
        <v>0</v>
      </c>
      <c r="BT103" s="96">
        <f>BU103+CB103</f>
        <v>220050</v>
      </c>
      <c r="BU103" s="96">
        <f>BW103+BX103+BY103+BZ103+CA103</f>
        <v>154450</v>
      </c>
      <c r="BV103" s="97">
        <v>4</v>
      </c>
      <c r="BW103" s="88">
        <v>100640</v>
      </c>
      <c r="BX103" s="85">
        <v>39200</v>
      </c>
      <c r="BY103" s="85">
        <v>8210</v>
      </c>
      <c r="BZ103" s="85">
        <v>6400</v>
      </c>
      <c r="CA103" s="85"/>
      <c r="CB103" s="83">
        <f>SUM(CC103:CE103)</f>
        <v>65600</v>
      </c>
      <c r="CC103" s="85"/>
      <c r="CD103" s="85">
        <v>65600</v>
      </c>
      <c r="CE103" s="85"/>
      <c r="CF103" s="88">
        <f t="shared" ref="CF103:CF106" si="735">(BX103+BY103+BZ103)-(BE103+BF103+BG103)</f>
        <v>-44400</v>
      </c>
      <c r="CG103" s="88">
        <f t="shared" ref="CG103:CG106" si="736">(CC103+CD103)-(BJ103+BK103)</f>
        <v>-25100</v>
      </c>
      <c r="CH103" s="9">
        <v>56067</v>
      </c>
      <c r="CI103" s="9">
        <v>27130</v>
      </c>
      <c r="CJ103" s="99">
        <f t="shared" ref="CJ103:CJ106" si="737">ROUND(((BY103+BZ103)-(BF103+BG103))/CH103/10,2)*-1</f>
        <v>0.1</v>
      </c>
      <c r="CK103" s="99">
        <f t="shared" ref="CK103:CK106" si="738">ROUND(((CD103-BK103)/CI103/10),2)*-1</f>
        <v>0.02</v>
      </c>
      <c r="CL103" s="99">
        <f>CJ103+CK103</f>
        <v>0.12000000000000001</v>
      </c>
      <c r="CM103" s="96">
        <f>CN103+CU103</f>
        <v>220050</v>
      </c>
      <c r="CN103" s="96">
        <f>CP103+CQ103+CR103+CS103+CT103</f>
        <v>154450</v>
      </c>
      <c r="CO103" s="97">
        <v>4</v>
      </c>
      <c r="CP103" s="88">
        <v>100640</v>
      </c>
      <c r="CQ103" s="88">
        <v>39200</v>
      </c>
      <c r="CR103" s="88">
        <v>8210</v>
      </c>
      <c r="CS103" s="88">
        <v>6400</v>
      </c>
      <c r="CT103" s="88"/>
      <c r="CU103" s="96">
        <f>SUM(CV103:CX103)</f>
        <v>65600</v>
      </c>
      <c r="CV103" s="88"/>
      <c r="CW103" s="88">
        <v>65600</v>
      </c>
      <c r="CX103" s="88"/>
      <c r="CY103" s="88">
        <f t="shared" ref="CY103:CY106" si="739">(CQ103+CR103+CS103)-(BX103+BY103+BZ103)</f>
        <v>0</v>
      </c>
      <c r="CZ103" s="88">
        <f t="shared" ref="CZ103:CZ106" si="740">(CV103+CW103)-(CC103+CD103)</f>
        <v>0</v>
      </c>
      <c r="DA103" s="9">
        <v>56067</v>
      </c>
      <c r="DB103" s="9">
        <v>27130</v>
      </c>
      <c r="DC103" s="99">
        <f t="shared" ref="DC103" si="741">ROUND(((CR103+CS103)-(BY103+BZ103))/DA103/10,2)*-1</f>
        <v>0</v>
      </c>
      <c r="DD103" s="99">
        <f t="shared" ref="DD103" si="742">ROUND(((CW103-CD103)/DB103/10),2)*-1</f>
        <v>0</v>
      </c>
      <c r="DE103" s="99">
        <f>DC103+DD103</f>
        <v>0</v>
      </c>
      <c r="DF103" s="96">
        <f>DG103+DN103</f>
        <v>220050</v>
      </c>
      <c r="DG103" s="96">
        <f>DI103+DJ103+DK103+DL103+DM103</f>
        <v>154450</v>
      </c>
      <c r="DH103" s="97">
        <v>4</v>
      </c>
      <c r="DI103" s="88">
        <v>100640</v>
      </c>
      <c r="DJ103" s="88">
        <v>39200</v>
      </c>
      <c r="DK103" s="88">
        <v>8210</v>
      </c>
      <c r="DL103" s="88">
        <v>6400</v>
      </c>
      <c r="DM103" s="88"/>
      <c r="DN103" s="96">
        <f>SUM(DO103:DQ103)</f>
        <v>65600</v>
      </c>
      <c r="DO103" s="88"/>
      <c r="DP103" s="88">
        <v>65600</v>
      </c>
      <c r="DQ103" s="88"/>
      <c r="DR103" s="88">
        <f t="shared" ref="DR103:DR106" si="743">(DJ103+DK103+DL103)-(CQ103+CR103+CS103)</f>
        <v>0</v>
      </c>
      <c r="DS103" s="88">
        <f t="shared" ref="DS103:DS106" si="744">(DO103+DP103)-(CV103+CW103)</f>
        <v>0</v>
      </c>
      <c r="DT103" s="9">
        <v>56067</v>
      </c>
      <c r="DU103" s="9">
        <v>27130</v>
      </c>
      <c r="DV103" s="99">
        <f t="shared" ref="DV103" si="745">ROUND(((DK103+DL103)-(CR103+CS103))/DT103/10,2)*-1</f>
        <v>0</v>
      </c>
      <c r="DW103" s="99">
        <f t="shared" ref="DW103" si="746">ROUND(((DP103-CW103)/DU103/10),2)*-1</f>
        <v>0</v>
      </c>
      <c r="DX103" s="99">
        <f>DV103+DW103</f>
        <v>0</v>
      </c>
    </row>
    <row r="104" spans="1:128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41">
        <f>I104+P104</f>
        <v>0</v>
      </c>
      <c r="I104" s="41">
        <f>K104+L104+M104+N104+O104</f>
        <v>0</v>
      </c>
      <c r="J104" s="5"/>
      <c r="K104" s="9"/>
      <c r="L104" s="9"/>
      <c r="M104" s="9"/>
      <c r="N104" s="9"/>
      <c r="O104" s="9"/>
      <c r="P104" s="41">
        <f>Q104+R104+S104</f>
        <v>0</v>
      </c>
      <c r="Q104" s="9"/>
      <c r="R104" s="9"/>
      <c r="S104" s="9"/>
      <c r="T104" s="71">
        <f>(L104+M104+N104)*-1</f>
        <v>0</v>
      </c>
      <c r="U104" s="71">
        <f>(Q104+R104)*-1</f>
        <v>0</v>
      </c>
      <c r="V104" s="9">
        <f t="shared" si="726"/>
        <v>0</v>
      </c>
      <c r="W104" s="9">
        <f t="shared" si="726"/>
        <v>0</v>
      </c>
      <c r="X104" s="46" t="s">
        <v>225</v>
      </c>
      <c r="Y104" s="46" t="s">
        <v>225</v>
      </c>
      <c r="Z104" s="76">
        <f>IF(T104=0,0,ROUND((T104+L104)/X104/10,2))</f>
        <v>0</v>
      </c>
      <c r="AA104" s="76">
        <f>IF(U104=0,0,ROUND((U104+Q104)/Y104/10,2))</f>
        <v>0</v>
      </c>
      <c r="AB104" s="76">
        <f>Z104+AA104</f>
        <v>0</v>
      </c>
      <c r="AC104" s="47">
        <v>0</v>
      </c>
      <c r="AD104" s="47">
        <v>0</v>
      </c>
      <c r="AE104" s="47">
        <f>AC104+AD104</f>
        <v>0</v>
      </c>
      <c r="AF104" s="41">
        <f>AG104+AN104</f>
        <v>0</v>
      </c>
      <c r="AG104" s="41">
        <f>AI104+AJ104+AK104+AL104+AM104</f>
        <v>0</v>
      </c>
      <c r="AH104" s="84"/>
      <c r="AI104" s="85"/>
      <c r="AJ104" s="85"/>
      <c r="AK104" s="85"/>
      <c r="AL104" s="85"/>
      <c r="AM104" s="85"/>
      <c r="AN104" s="83">
        <f>AO104+AP104+AQ104</f>
        <v>0</v>
      </c>
      <c r="AO104" s="85"/>
      <c r="AP104" s="85"/>
      <c r="AQ104" s="9"/>
      <c r="AR104" s="88">
        <f>((AL104+AK104+AJ104)-((V104)*-1))*-1</f>
        <v>0</v>
      </c>
      <c r="AS104" s="88">
        <f>((AO104+AP104)-((W104)*-1))*-1</f>
        <v>0</v>
      </c>
      <c r="AT104" s="46" t="s">
        <v>225</v>
      </c>
      <c r="AU104" s="46" t="s">
        <v>225</v>
      </c>
      <c r="AV104" s="93">
        <v>0</v>
      </c>
      <c r="AW104" s="93">
        <v>0</v>
      </c>
      <c r="AX104" s="93">
        <f>AV104+AW104</f>
        <v>0</v>
      </c>
      <c r="AY104" s="95">
        <f t="shared" si="729"/>
        <v>0</v>
      </c>
      <c r="AZ104" s="95">
        <f t="shared" si="730"/>
        <v>0</v>
      </c>
      <c r="BA104" s="96">
        <f>BB104+BI104</f>
        <v>0</v>
      </c>
      <c r="BB104" s="96">
        <f>BD104+BE104+BF104+BG104+BH104</f>
        <v>0</v>
      </c>
      <c r="BC104" s="97"/>
      <c r="BD104" s="88"/>
      <c r="BE104" s="88"/>
      <c r="BF104" s="88"/>
      <c r="BG104" s="88"/>
      <c r="BH104" s="88"/>
      <c r="BI104" s="96">
        <f>BJ104+BK104+BL104</f>
        <v>0</v>
      </c>
      <c r="BJ104" s="88"/>
      <c r="BK104" s="88"/>
      <c r="BL104" s="88"/>
      <c r="BM104" s="88">
        <f t="shared" si="731"/>
        <v>0</v>
      </c>
      <c r="BN104" s="88">
        <f t="shared" si="732"/>
        <v>0</v>
      </c>
      <c r="BO104" s="46" t="s">
        <v>225</v>
      </c>
      <c r="BP104" s="46" t="s">
        <v>225</v>
      </c>
      <c r="BQ104" s="93">
        <v>0</v>
      </c>
      <c r="BR104" s="93">
        <v>0</v>
      </c>
      <c r="BS104" s="93">
        <f>BQ104+BR104</f>
        <v>0</v>
      </c>
      <c r="BT104" s="96">
        <f>BU104+CB104</f>
        <v>0</v>
      </c>
      <c r="BU104" s="96">
        <f>BW104+BX104+BY104+BZ104+CA104</f>
        <v>0</v>
      </c>
      <c r="BV104" s="84"/>
      <c r="BW104" s="85"/>
      <c r="BX104" s="85"/>
      <c r="BY104" s="85"/>
      <c r="BZ104" s="85"/>
      <c r="CA104" s="85"/>
      <c r="CB104" s="83">
        <f t="shared" ref="CB104:CB106" si="747">SUM(CC104:CE104)</f>
        <v>0</v>
      </c>
      <c r="CC104" s="85"/>
      <c r="CD104" s="85"/>
      <c r="CE104" s="85"/>
      <c r="CF104" s="88">
        <f t="shared" si="735"/>
        <v>0</v>
      </c>
      <c r="CG104" s="88">
        <f t="shared" si="736"/>
        <v>0</v>
      </c>
      <c r="CH104" s="46" t="s">
        <v>225</v>
      </c>
      <c r="CI104" s="46" t="s">
        <v>225</v>
      </c>
      <c r="CJ104" s="99">
        <v>0</v>
      </c>
      <c r="CK104" s="99">
        <v>0</v>
      </c>
      <c r="CL104" s="99">
        <f>CJ104+CK104</f>
        <v>0</v>
      </c>
      <c r="CM104" s="96">
        <f>CN104+CU104</f>
        <v>0</v>
      </c>
      <c r="CN104" s="96">
        <f>CP104+CQ104+CR104+CS104+CT104</f>
        <v>0</v>
      </c>
      <c r="CO104" s="97"/>
      <c r="CP104" s="88"/>
      <c r="CQ104" s="88"/>
      <c r="CR104" s="88"/>
      <c r="CS104" s="88"/>
      <c r="CT104" s="88"/>
      <c r="CU104" s="96">
        <f t="shared" ref="CU104:CU106" si="748">SUM(CV104:CX104)</f>
        <v>0</v>
      </c>
      <c r="CV104" s="88"/>
      <c r="CW104" s="88"/>
      <c r="CX104" s="88"/>
      <c r="CY104" s="88">
        <f t="shared" si="739"/>
        <v>0</v>
      </c>
      <c r="CZ104" s="88">
        <f t="shared" si="740"/>
        <v>0</v>
      </c>
      <c r="DA104" s="46" t="s">
        <v>225</v>
      </c>
      <c r="DB104" s="46" t="s">
        <v>225</v>
      </c>
      <c r="DC104" s="99">
        <v>0</v>
      </c>
      <c r="DD104" s="99">
        <v>0</v>
      </c>
      <c r="DE104" s="99">
        <f>DC104+DD104</f>
        <v>0</v>
      </c>
      <c r="DF104" s="96">
        <f>DG104+DN104</f>
        <v>0</v>
      </c>
      <c r="DG104" s="96">
        <f>DI104+DJ104+DK104+DL104+DM104</f>
        <v>0</v>
      </c>
      <c r="DH104" s="97"/>
      <c r="DI104" s="88"/>
      <c r="DJ104" s="88"/>
      <c r="DK104" s="88"/>
      <c r="DL104" s="88"/>
      <c r="DM104" s="88"/>
      <c r="DN104" s="96">
        <f t="shared" ref="DN104:DN106" si="749">SUM(DO104:DQ104)</f>
        <v>0</v>
      </c>
      <c r="DO104" s="88"/>
      <c r="DP104" s="88"/>
      <c r="DQ104" s="88"/>
      <c r="DR104" s="88">
        <f t="shared" si="743"/>
        <v>0</v>
      </c>
      <c r="DS104" s="88">
        <f t="shared" si="744"/>
        <v>0</v>
      </c>
      <c r="DT104" s="46" t="s">
        <v>225</v>
      </c>
      <c r="DU104" s="46" t="s">
        <v>225</v>
      </c>
      <c r="DV104" s="99">
        <v>0</v>
      </c>
      <c r="DW104" s="99">
        <v>0</v>
      </c>
      <c r="DX104" s="99">
        <f>DV104+DW104</f>
        <v>0</v>
      </c>
    </row>
    <row r="105" spans="1:128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41">
        <f>I105+P105</f>
        <v>0</v>
      </c>
      <c r="I105" s="41">
        <f>K105+L105+M105+N105+O105</f>
        <v>0</v>
      </c>
      <c r="J105" s="5"/>
      <c r="K105" s="9"/>
      <c r="L105" s="9"/>
      <c r="M105" s="9"/>
      <c r="N105" s="9"/>
      <c r="O105" s="9"/>
      <c r="P105" s="41">
        <f>Q105+R105+S105</f>
        <v>0</v>
      </c>
      <c r="Q105" s="9"/>
      <c r="R105" s="9"/>
      <c r="S105" s="9"/>
      <c r="T105" s="71">
        <f>(L105+M105+N105)*-1</f>
        <v>0</v>
      </c>
      <c r="U105" s="71">
        <f>(Q105+R105)*-1</f>
        <v>0</v>
      </c>
      <c r="V105" s="9">
        <f t="shared" si="726"/>
        <v>0</v>
      </c>
      <c r="W105" s="9">
        <f t="shared" si="726"/>
        <v>0</v>
      </c>
      <c r="X105" s="46" t="s">
        <v>225</v>
      </c>
      <c r="Y105" s="9">
        <v>26460</v>
      </c>
      <c r="Z105" s="76">
        <f>IF(T105=0,0,ROUND((T105+L105)/X105/10,2))</f>
        <v>0</v>
      </c>
      <c r="AA105" s="76">
        <f>IF(U105=0,0,ROUND((U105+Q105)/Y105/10,2))</f>
        <v>0</v>
      </c>
      <c r="AB105" s="76">
        <f>Z105+AA105</f>
        <v>0</v>
      </c>
      <c r="AC105" s="47">
        <v>0</v>
      </c>
      <c r="AD105" s="47">
        <v>0</v>
      </c>
      <c r="AE105" s="47">
        <f>AC105+AD105</f>
        <v>0</v>
      </c>
      <c r="AF105" s="41">
        <f>AG105+AN105</f>
        <v>20000</v>
      </c>
      <c r="AG105" s="41">
        <f>AI105+AJ105+AK105+AL105+AM105</f>
        <v>0</v>
      </c>
      <c r="AH105" s="84"/>
      <c r="AI105" s="85"/>
      <c r="AJ105" s="85"/>
      <c r="AK105" s="85"/>
      <c r="AL105" s="85"/>
      <c r="AM105" s="85"/>
      <c r="AN105" s="83">
        <f>AO105+AP105+AQ105</f>
        <v>20000</v>
      </c>
      <c r="AO105" s="85">
        <v>20000</v>
      </c>
      <c r="AP105" s="85"/>
      <c r="AQ105" s="9"/>
      <c r="AR105" s="88">
        <f>((AL105+AK105+AJ105)-((V105)*-1))*-1</f>
        <v>0</v>
      </c>
      <c r="AS105" s="88">
        <f>((AO105+AP105)-((W105)*-1))*-1</f>
        <v>-20000</v>
      </c>
      <c r="AT105" s="46" t="s">
        <v>225</v>
      </c>
      <c r="AU105" s="9">
        <v>26460</v>
      </c>
      <c r="AV105" s="93">
        <v>0</v>
      </c>
      <c r="AW105" s="93">
        <f t="shared" si="728"/>
        <v>0</v>
      </c>
      <c r="AX105" s="93">
        <f>AV105+AW105</f>
        <v>0</v>
      </c>
      <c r="AY105" s="95">
        <f t="shared" si="729"/>
        <v>0</v>
      </c>
      <c r="AZ105" s="95">
        <f t="shared" si="730"/>
        <v>0</v>
      </c>
      <c r="BA105" s="96">
        <f>BB105+BI105</f>
        <v>20000</v>
      </c>
      <c r="BB105" s="96">
        <f>BD105+BE105+BF105+BG105+BH105</f>
        <v>0</v>
      </c>
      <c r="BC105" s="97"/>
      <c r="BD105" s="88"/>
      <c r="BE105" s="88"/>
      <c r="BF105" s="88"/>
      <c r="BG105" s="88"/>
      <c r="BH105" s="88"/>
      <c r="BI105" s="96">
        <f>BJ105+BK105+BL105</f>
        <v>20000</v>
      </c>
      <c r="BJ105" s="88">
        <v>20000</v>
      </c>
      <c r="BK105" s="88"/>
      <c r="BL105" s="88"/>
      <c r="BM105" s="88">
        <f t="shared" si="731"/>
        <v>0</v>
      </c>
      <c r="BN105" s="88">
        <f t="shared" si="732"/>
        <v>0</v>
      </c>
      <c r="BO105" s="46" t="s">
        <v>225</v>
      </c>
      <c r="BP105" s="9">
        <v>26460</v>
      </c>
      <c r="BQ105" s="93">
        <v>0</v>
      </c>
      <c r="BR105" s="93">
        <f t="shared" si="734"/>
        <v>0</v>
      </c>
      <c r="BS105" s="93">
        <f>BQ105+BR105</f>
        <v>0</v>
      </c>
      <c r="BT105" s="96">
        <f>BU105+CB105</f>
        <v>0</v>
      </c>
      <c r="BU105" s="96">
        <f>BW105+BX105+BY105+BZ105+CA105</f>
        <v>0</v>
      </c>
      <c r="BV105" s="84"/>
      <c r="BW105" s="85"/>
      <c r="BX105" s="85"/>
      <c r="BY105" s="85"/>
      <c r="BZ105" s="85"/>
      <c r="CA105" s="85"/>
      <c r="CB105" s="83">
        <f t="shared" si="747"/>
        <v>0</v>
      </c>
      <c r="CC105" s="85"/>
      <c r="CD105" s="85"/>
      <c r="CE105" s="85"/>
      <c r="CF105" s="88">
        <f t="shared" si="735"/>
        <v>0</v>
      </c>
      <c r="CG105" s="88">
        <f t="shared" si="736"/>
        <v>-20000</v>
      </c>
      <c r="CH105" s="46" t="s">
        <v>225</v>
      </c>
      <c r="CI105" s="9">
        <v>26460</v>
      </c>
      <c r="CJ105" s="99">
        <v>0</v>
      </c>
      <c r="CK105" s="99">
        <f t="shared" si="738"/>
        <v>0</v>
      </c>
      <c r="CL105" s="99">
        <f>CJ105+CK105</f>
        <v>0</v>
      </c>
      <c r="CM105" s="96">
        <f>CN105+CU105</f>
        <v>0</v>
      </c>
      <c r="CN105" s="96">
        <f>CP105+CQ105+CR105+CS105+CT105</f>
        <v>0</v>
      </c>
      <c r="CO105" s="97"/>
      <c r="CP105" s="88"/>
      <c r="CQ105" s="88"/>
      <c r="CR105" s="88"/>
      <c r="CS105" s="88"/>
      <c r="CT105" s="88"/>
      <c r="CU105" s="96">
        <f t="shared" si="748"/>
        <v>0</v>
      </c>
      <c r="CV105" s="88"/>
      <c r="CW105" s="88"/>
      <c r="CX105" s="88"/>
      <c r="CY105" s="88">
        <f t="shared" si="739"/>
        <v>0</v>
      </c>
      <c r="CZ105" s="88">
        <f t="shared" si="740"/>
        <v>0</v>
      </c>
      <c r="DA105" s="46" t="s">
        <v>225</v>
      </c>
      <c r="DB105" s="9">
        <v>26460</v>
      </c>
      <c r="DC105" s="99">
        <v>0</v>
      </c>
      <c r="DD105" s="99">
        <f t="shared" ref="DD105:DD106" si="750">ROUND(((CW105-CD105)/DB105/10),2)*-1</f>
        <v>0</v>
      </c>
      <c r="DE105" s="99">
        <f>DC105+DD105</f>
        <v>0</v>
      </c>
      <c r="DF105" s="96">
        <f>DG105+DN105</f>
        <v>0</v>
      </c>
      <c r="DG105" s="96">
        <f>DI105+DJ105+DK105+DL105+DM105</f>
        <v>0</v>
      </c>
      <c r="DH105" s="97"/>
      <c r="DI105" s="88"/>
      <c r="DJ105" s="88"/>
      <c r="DK105" s="88"/>
      <c r="DL105" s="88"/>
      <c r="DM105" s="88"/>
      <c r="DN105" s="96">
        <f t="shared" si="749"/>
        <v>0</v>
      </c>
      <c r="DO105" s="88"/>
      <c r="DP105" s="88"/>
      <c r="DQ105" s="88"/>
      <c r="DR105" s="88">
        <f t="shared" si="743"/>
        <v>0</v>
      </c>
      <c r="DS105" s="88">
        <f t="shared" si="744"/>
        <v>0</v>
      </c>
      <c r="DT105" s="46" t="s">
        <v>225</v>
      </c>
      <c r="DU105" s="9">
        <v>26460</v>
      </c>
      <c r="DV105" s="99">
        <v>0</v>
      </c>
      <c r="DW105" s="99">
        <f t="shared" ref="DW105:DW106" si="751">ROUND(((DP105-CW105)/DU105/10),2)*-1</f>
        <v>0</v>
      </c>
      <c r="DX105" s="99">
        <f>DV105+DW105</f>
        <v>0</v>
      </c>
    </row>
    <row r="106" spans="1:128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41">
        <f>I106+P106</f>
        <v>38000</v>
      </c>
      <c r="I106" s="41">
        <f>K106+L106+M106+N106+O106</f>
        <v>0</v>
      </c>
      <c r="J106" s="5"/>
      <c r="K106" s="9"/>
      <c r="L106" s="9"/>
      <c r="M106" s="9"/>
      <c r="N106" s="9"/>
      <c r="O106" s="9"/>
      <c r="P106" s="41">
        <f>Q106+R106+S106</f>
        <v>38000</v>
      </c>
      <c r="Q106" s="9">
        <v>20000</v>
      </c>
      <c r="R106" s="9">
        <v>18000</v>
      </c>
      <c r="S106" s="9"/>
      <c r="T106" s="71">
        <f>(L106+M106+N106)*-1</f>
        <v>0</v>
      </c>
      <c r="U106" s="71">
        <f>(Q106+R106)*-1</f>
        <v>-38000</v>
      </c>
      <c r="V106" s="9">
        <f t="shared" si="726"/>
        <v>0</v>
      </c>
      <c r="W106" s="9">
        <f t="shared" si="726"/>
        <v>-24700</v>
      </c>
      <c r="X106" s="9">
        <v>42328</v>
      </c>
      <c r="Y106" s="9">
        <v>23868</v>
      </c>
      <c r="Z106" s="76">
        <f>IF(T106=0,0,ROUND((T106+L106)/X106/10,2))</f>
        <v>0</v>
      </c>
      <c r="AA106" s="76">
        <f>IF(U106=0,0,ROUND((U106+Q106)/Y106/10,2))</f>
        <v>-0.08</v>
      </c>
      <c r="AB106" s="76">
        <f>Z106+AA106</f>
        <v>-0.08</v>
      </c>
      <c r="AC106" s="47">
        <v>0</v>
      </c>
      <c r="AD106" s="47">
        <v>-0.1</v>
      </c>
      <c r="AE106" s="47">
        <f>AC106+AD106</f>
        <v>-0.1</v>
      </c>
      <c r="AF106" s="41">
        <f>AG106+AN106</f>
        <v>18000</v>
      </c>
      <c r="AG106" s="41">
        <f>AI106+AJ106+AK106+AL106+AM106</f>
        <v>0</v>
      </c>
      <c r="AH106" s="84"/>
      <c r="AI106" s="85"/>
      <c r="AJ106" s="85"/>
      <c r="AK106" s="85"/>
      <c r="AL106" s="85"/>
      <c r="AM106" s="85"/>
      <c r="AN106" s="83">
        <f>AO106+AP106+AQ106</f>
        <v>18000</v>
      </c>
      <c r="AO106" s="85">
        <v>0</v>
      </c>
      <c r="AP106" s="85">
        <v>18000</v>
      </c>
      <c r="AQ106" s="9"/>
      <c r="AR106" s="88">
        <f>((AL106+AK106+AJ106)-((V106)*-1))*-1</f>
        <v>0</v>
      </c>
      <c r="AS106" s="88">
        <f>((AO106+AP106)-((W106)*-1))*-1</f>
        <v>6700</v>
      </c>
      <c r="AT106" s="9">
        <v>42328</v>
      </c>
      <c r="AU106" s="9">
        <v>23868</v>
      </c>
      <c r="AV106" s="93">
        <f t="shared" si="727"/>
        <v>0</v>
      </c>
      <c r="AW106" s="93">
        <f t="shared" si="728"/>
        <v>0.02</v>
      </c>
      <c r="AX106" s="93">
        <f>AV106+AW106</f>
        <v>0.02</v>
      </c>
      <c r="AY106" s="95">
        <f t="shared" si="729"/>
        <v>0</v>
      </c>
      <c r="AZ106" s="95">
        <f t="shared" si="730"/>
        <v>18000</v>
      </c>
      <c r="BA106" s="96">
        <f>BB106+BI106</f>
        <v>18000</v>
      </c>
      <c r="BB106" s="96">
        <f>BD106+BE106+BF106+BG106+BH106</f>
        <v>0</v>
      </c>
      <c r="BC106" s="97"/>
      <c r="BD106" s="88"/>
      <c r="BE106" s="88"/>
      <c r="BF106" s="88"/>
      <c r="BG106" s="88"/>
      <c r="BH106" s="88"/>
      <c r="BI106" s="96">
        <f>BJ106+BK106+BL106</f>
        <v>18000</v>
      </c>
      <c r="BJ106" s="88">
        <v>0</v>
      </c>
      <c r="BK106" s="88">
        <v>18000</v>
      </c>
      <c r="BL106" s="88"/>
      <c r="BM106" s="88">
        <f t="shared" si="731"/>
        <v>0</v>
      </c>
      <c r="BN106" s="88">
        <f t="shared" si="732"/>
        <v>0</v>
      </c>
      <c r="BO106" s="9">
        <v>42328</v>
      </c>
      <c r="BP106" s="9">
        <v>23868</v>
      </c>
      <c r="BQ106" s="93">
        <f t="shared" si="733"/>
        <v>0</v>
      </c>
      <c r="BR106" s="93">
        <f t="shared" si="734"/>
        <v>0</v>
      </c>
      <c r="BS106" s="93">
        <f>BQ106+BR106</f>
        <v>0</v>
      </c>
      <c r="BT106" s="96">
        <f>BU106+CB106</f>
        <v>8250</v>
      </c>
      <c r="BU106" s="96">
        <f>BW106+BX106+BY106+BZ106+CA106</f>
        <v>0</v>
      </c>
      <c r="BV106" s="84"/>
      <c r="BW106" s="85"/>
      <c r="BX106" s="85"/>
      <c r="BY106" s="85"/>
      <c r="BZ106" s="85"/>
      <c r="CA106" s="85"/>
      <c r="CB106" s="83">
        <f t="shared" si="747"/>
        <v>8250</v>
      </c>
      <c r="CC106" s="85"/>
      <c r="CD106" s="85">
        <v>8250</v>
      </c>
      <c r="CE106" s="85"/>
      <c r="CF106" s="88">
        <f t="shared" si="735"/>
        <v>0</v>
      </c>
      <c r="CG106" s="88">
        <f t="shared" si="736"/>
        <v>-9750</v>
      </c>
      <c r="CH106" s="9">
        <v>42328</v>
      </c>
      <c r="CI106" s="9">
        <v>23868</v>
      </c>
      <c r="CJ106" s="99">
        <f t="shared" si="737"/>
        <v>0</v>
      </c>
      <c r="CK106" s="99">
        <f t="shared" si="738"/>
        <v>0.04</v>
      </c>
      <c r="CL106" s="99">
        <f>CJ106+CK106</f>
        <v>0.04</v>
      </c>
      <c r="CM106" s="96">
        <f>CN106+CU106</f>
        <v>8250</v>
      </c>
      <c r="CN106" s="96">
        <f>CP106+CQ106+CR106+CS106+CT106</f>
        <v>0</v>
      </c>
      <c r="CO106" s="97"/>
      <c r="CP106" s="88"/>
      <c r="CQ106" s="88"/>
      <c r="CR106" s="88"/>
      <c r="CS106" s="88"/>
      <c r="CT106" s="88"/>
      <c r="CU106" s="96">
        <f t="shared" si="748"/>
        <v>8250</v>
      </c>
      <c r="CV106" s="88"/>
      <c r="CW106" s="88">
        <v>8250</v>
      </c>
      <c r="CX106" s="88"/>
      <c r="CY106" s="88">
        <f t="shared" si="739"/>
        <v>0</v>
      </c>
      <c r="CZ106" s="88">
        <f t="shared" si="740"/>
        <v>0</v>
      </c>
      <c r="DA106" s="9">
        <v>42328</v>
      </c>
      <c r="DB106" s="9">
        <v>23868</v>
      </c>
      <c r="DC106" s="99">
        <f t="shared" ref="DC106" si="752">ROUND(((CR106+CS106)-(BY106+BZ106))/DA106/10,2)*-1</f>
        <v>0</v>
      </c>
      <c r="DD106" s="99">
        <f t="shared" si="750"/>
        <v>0</v>
      </c>
      <c r="DE106" s="99">
        <f>DC106+DD106</f>
        <v>0</v>
      </c>
      <c r="DF106" s="96">
        <f>DG106+DN106</f>
        <v>8250</v>
      </c>
      <c r="DG106" s="96">
        <f>DI106+DJ106+DK106+DL106+DM106</f>
        <v>0</v>
      </c>
      <c r="DH106" s="97"/>
      <c r="DI106" s="88"/>
      <c r="DJ106" s="88"/>
      <c r="DK106" s="88"/>
      <c r="DL106" s="88"/>
      <c r="DM106" s="88"/>
      <c r="DN106" s="96">
        <f t="shared" si="749"/>
        <v>8250</v>
      </c>
      <c r="DO106" s="88"/>
      <c r="DP106" s="88">
        <v>8250</v>
      </c>
      <c r="DQ106" s="88"/>
      <c r="DR106" s="88">
        <f t="shared" si="743"/>
        <v>0</v>
      </c>
      <c r="DS106" s="88">
        <f t="shared" si="744"/>
        <v>0</v>
      </c>
      <c r="DT106" s="9">
        <v>42328</v>
      </c>
      <c r="DU106" s="9">
        <v>23868</v>
      </c>
      <c r="DV106" s="99">
        <f t="shared" ref="DV106" si="753">ROUND(((DK106+DL106)-(CR106+CS106))/DT106/10,2)*-1</f>
        <v>0</v>
      </c>
      <c r="DW106" s="99">
        <f t="shared" si="751"/>
        <v>0</v>
      </c>
      <c r="DX106" s="99">
        <f>DV106+DW106</f>
        <v>0</v>
      </c>
    </row>
    <row r="107" spans="1:128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f t="shared" ref="H107:AB107" si="754">SUBTOTAL(9,H103:H106)</f>
        <v>381790</v>
      </c>
      <c r="I107" s="34">
        <f t="shared" si="754"/>
        <v>203790</v>
      </c>
      <c r="J107" s="34">
        <f t="shared" si="754"/>
        <v>4</v>
      </c>
      <c r="K107" s="34">
        <f t="shared" si="754"/>
        <v>100640</v>
      </c>
      <c r="L107" s="34">
        <f t="shared" si="754"/>
        <v>29400</v>
      </c>
      <c r="M107" s="34">
        <f t="shared" si="754"/>
        <v>73750</v>
      </c>
      <c r="N107" s="34">
        <f t="shared" si="754"/>
        <v>0</v>
      </c>
      <c r="O107" s="34">
        <f t="shared" si="754"/>
        <v>0</v>
      </c>
      <c r="P107" s="34">
        <f t="shared" si="754"/>
        <v>178000</v>
      </c>
      <c r="Q107" s="34">
        <f t="shared" si="754"/>
        <v>40000</v>
      </c>
      <c r="R107" s="34">
        <f t="shared" si="754"/>
        <v>138000</v>
      </c>
      <c r="S107" s="34">
        <f t="shared" si="754"/>
        <v>0</v>
      </c>
      <c r="T107" s="34">
        <f t="shared" si="754"/>
        <v>-103150</v>
      </c>
      <c r="U107" s="34">
        <f t="shared" si="754"/>
        <v>-178000</v>
      </c>
      <c r="V107" s="34">
        <f t="shared" si="754"/>
        <v>-67048</v>
      </c>
      <c r="W107" s="34">
        <f t="shared" si="754"/>
        <v>-115700</v>
      </c>
      <c r="X107" s="34">
        <f t="shared" si="754"/>
        <v>98395</v>
      </c>
      <c r="Y107" s="34">
        <f t="shared" si="754"/>
        <v>77458</v>
      </c>
      <c r="Z107" s="48">
        <f t="shared" si="754"/>
        <v>-0.13</v>
      </c>
      <c r="AA107" s="48">
        <f t="shared" si="754"/>
        <v>-0.52</v>
      </c>
      <c r="AB107" s="48">
        <f t="shared" si="754"/>
        <v>-0.65</v>
      </c>
      <c r="AC107" s="48">
        <v>-0.12</v>
      </c>
      <c r="AD107" s="48">
        <v>-0.44000000000000006</v>
      </c>
      <c r="AE107" s="48">
        <f t="shared" ref="AE107:AX107" si="755">SUBTOTAL(9,AE103:AE106)</f>
        <v>-0.56000000000000005</v>
      </c>
      <c r="AF107" s="34">
        <f t="shared" si="755"/>
        <v>327550</v>
      </c>
      <c r="AG107" s="34">
        <f t="shared" si="755"/>
        <v>198850</v>
      </c>
      <c r="AH107" s="34">
        <f t="shared" si="755"/>
        <v>4</v>
      </c>
      <c r="AI107" s="34">
        <f t="shared" si="755"/>
        <v>100640</v>
      </c>
      <c r="AJ107" s="34">
        <f t="shared" si="755"/>
        <v>29400</v>
      </c>
      <c r="AK107" s="34">
        <f t="shared" si="755"/>
        <v>62410</v>
      </c>
      <c r="AL107" s="34">
        <f t="shared" si="755"/>
        <v>6400</v>
      </c>
      <c r="AM107" s="34">
        <f t="shared" si="755"/>
        <v>0</v>
      </c>
      <c r="AN107" s="34">
        <f t="shared" si="755"/>
        <v>128700</v>
      </c>
      <c r="AO107" s="34">
        <f t="shared" si="755"/>
        <v>40000</v>
      </c>
      <c r="AP107" s="34">
        <f t="shared" si="755"/>
        <v>88700</v>
      </c>
      <c r="AQ107" s="34">
        <f t="shared" si="755"/>
        <v>0</v>
      </c>
      <c r="AR107" s="34">
        <f t="shared" si="755"/>
        <v>-31162</v>
      </c>
      <c r="AS107" s="34">
        <f t="shared" si="755"/>
        <v>-13000</v>
      </c>
      <c r="AT107" s="34">
        <f t="shared" si="755"/>
        <v>98395</v>
      </c>
      <c r="AU107" s="34">
        <f t="shared" si="755"/>
        <v>77458</v>
      </c>
      <c r="AV107" s="48">
        <f t="shared" si="755"/>
        <v>0</v>
      </c>
      <c r="AW107" s="48">
        <f t="shared" si="755"/>
        <v>0.1</v>
      </c>
      <c r="AX107" s="48">
        <f t="shared" si="755"/>
        <v>0.1</v>
      </c>
      <c r="AY107"/>
      <c r="AZ107"/>
      <c r="BA107" s="34">
        <f t="shared" ref="BA107:BS107" si="756">SUBTOTAL(9,BA103:BA106)</f>
        <v>327550</v>
      </c>
      <c r="BB107" s="34">
        <f t="shared" si="756"/>
        <v>198850</v>
      </c>
      <c r="BC107" s="34">
        <f t="shared" si="756"/>
        <v>4</v>
      </c>
      <c r="BD107" s="34">
        <f t="shared" si="756"/>
        <v>100640</v>
      </c>
      <c r="BE107" s="34">
        <f t="shared" si="756"/>
        <v>29400</v>
      </c>
      <c r="BF107" s="34">
        <f t="shared" si="756"/>
        <v>62410</v>
      </c>
      <c r="BG107" s="34">
        <f t="shared" si="756"/>
        <v>6400</v>
      </c>
      <c r="BH107" s="34">
        <f t="shared" si="756"/>
        <v>0</v>
      </c>
      <c r="BI107" s="34">
        <f t="shared" si="756"/>
        <v>128700</v>
      </c>
      <c r="BJ107" s="34">
        <f t="shared" si="756"/>
        <v>40000</v>
      </c>
      <c r="BK107" s="34">
        <f t="shared" si="756"/>
        <v>88700</v>
      </c>
      <c r="BL107" s="34">
        <f t="shared" si="756"/>
        <v>0</v>
      </c>
      <c r="BM107" s="34">
        <f t="shared" si="756"/>
        <v>0</v>
      </c>
      <c r="BN107" s="34">
        <f t="shared" si="756"/>
        <v>0</v>
      </c>
      <c r="BO107" s="34">
        <f t="shared" si="756"/>
        <v>98395</v>
      </c>
      <c r="BP107" s="34">
        <f t="shared" si="756"/>
        <v>77458</v>
      </c>
      <c r="BQ107" s="48">
        <f t="shared" si="756"/>
        <v>0</v>
      </c>
      <c r="BR107" s="48">
        <f t="shared" si="756"/>
        <v>0</v>
      </c>
      <c r="BS107" s="48">
        <f t="shared" si="756"/>
        <v>0</v>
      </c>
      <c r="BT107" s="34">
        <f t="shared" ref="BT107:CL107" si="757">SUBTOTAL(9,BT103:BT106)</f>
        <v>228300</v>
      </c>
      <c r="BU107" s="34">
        <f t="shared" si="757"/>
        <v>154450</v>
      </c>
      <c r="BV107" s="34">
        <f t="shared" si="757"/>
        <v>4</v>
      </c>
      <c r="BW107" s="34">
        <f t="shared" si="757"/>
        <v>100640</v>
      </c>
      <c r="BX107" s="34">
        <f t="shared" si="757"/>
        <v>39200</v>
      </c>
      <c r="BY107" s="34">
        <f t="shared" si="757"/>
        <v>8210</v>
      </c>
      <c r="BZ107" s="34">
        <f t="shared" si="757"/>
        <v>6400</v>
      </c>
      <c r="CA107" s="34">
        <f t="shared" si="757"/>
        <v>0</v>
      </c>
      <c r="CB107" s="34">
        <f t="shared" si="757"/>
        <v>73850</v>
      </c>
      <c r="CC107" s="34">
        <f t="shared" si="757"/>
        <v>0</v>
      </c>
      <c r="CD107" s="34">
        <f t="shared" si="757"/>
        <v>73850</v>
      </c>
      <c r="CE107" s="34">
        <f t="shared" si="757"/>
        <v>0</v>
      </c>
      <c r="CF107" s="34">
        <f t="shared" si="757"/>
        <v>-44400</v>
      </c>
      <c r="CG107" s="34">
        <f t="shared" si="757"/>
        <v>-54850</v>
      </c>
      <c r="CH107" s="34">
        <f t="shared" si="757"/>
        <v>98395</v>
      </c>
      <c r="CI107" s="34">
        <f t="shared" si="757"/>
        <v>77458</v>
      </c>
      <c r="CJ107" s="63">
        <f t="shared" si="757"/>
        <v>0.1</v>
      </c>
      <c r="CK107" s="63">
        <f t="shared" si="757"/>
        <v>0.06</v>
      </c>
      <c r="CL107" s="63">
        <f t="shared" si="757"/>
        <v>0.16</v>
      </c>
      <c r="CM107" s="34">
        <f t="shared" ref="CM107:DE107" si="758">SUBTOTAL(9,CM103:CM106)</f>
        <v>228300</v>
      </c>
      <c r="CN107" s="34">
        <f t="shared" si="758"/>
        <v>154450</v>
      </c>
      <c r="CO107" s="34">
        <f t="shared" si="758"/>
        <v>4</v>
      </c>
      <c r="CP107" s="34">
        <f t="shared" si="758"/>
        <v>100640</v>
      </c>
      <c r="CQ107" s="34">
        <f t="shared" si="758"/>
        <v>39200</v>
      </c>
      <c r="CR107" s="34">
        <f t="shared" si="758"/>
        <v>8210</v>
      </c>
      <c r="CS107" s="34">
        <f t="shared" si="758"/>
        <v>6400</v>
      </c>
      <c r="CT107" s="34">
        <f t="shared" si="758"/>
        <v>0</v>
      </c>
      <c r="CU107" s="34">
        <f t="shared" si="758"/>
        <v>73850</v>
      </c>
      <c r="CV107" s="34">
        <f t="shared" si="758"/>
        <v>0</v>
      </c>
      <c r="CW107" s="34">
        <f t="shared" si="758"/>
        <v>73850</v>
      </c>
      <c r="CX107" s="34">
        <f t="shared" si="758"/>
        <v>0</v>
      </c>
      <c r="CY107" s="34">
        <f t="shared" si="758"/>
        <v>0</v>
      </c>
      <c r="CZ107" s="34">
        <f t="shared" si="758"/>
        <v>0</v>
      </c>
      <c r="DA107" s="34">
        <f t="shared" si="758"/>
        <v>98395</v>
      </c>
      <c r="DB107" s="34">
        <f t="shared" si="758"/>
        <v>77458</v>
      </c>
      <c r="DC107" s="63">
        <f t="shared" si="758"/>
        <v>0</v>
      </c>
      <c r="DD107" s="63">
        <f t="shared" si="758"/>
        <v>0</v>
      </c>
      <c r="DE107" s="63">
        <f t="shared" si="758"/>
        <v>0</v>
      </c>
      <c r="DF107" s="34">
        <f t="shared" ref="DF107:DX107" si="759">SUBTOTAL(9,DF103:DF106)</f>
        <v>228300</v>
      </c>
      <c r="DG107" s="34">
        <f t="shared" si="759"/>
        <v>154450</v>
      </c>
      <c r="DH107" s="34">
        <f t="shared" si="759"/>
        <v>4</v>
      </c>
      <c r="DI107" s="34">
        <f t="shared" si="759"/>
        <v>100640</v>
      </c>
      <c r="DJ107" s="34">
        <f t="shared" si="759"/>
        <v>39200</v>
      </c>
      <c r="DK107" s="34">
        <f t="shared" si="759"/>
        <v>8210</v>
      </c>
      <c r="DL107" s="34">
        <f t="shared" si="759"/>
        <v>6400</v>
      </c>
      <c r="DM107" s="34">
        <f t="shared" si="759"/>
        <v>0</v>
      </c>
      <c r="DN107" s="34">
        <f t="shared" si="759"/>
        <v>73850</v>
      </c>
      <c r="DO107" s="34">
        <f t="shared" si="759"/>
        <v>0</v>
      </c>
      <c r="DP107" s="34">
        <f t="shared" si="759"/>
        <v>73850</v>
      </c>
      <c r="DQ107" s="34">
        <f t="shared" si="759"/>
        <v>0</v>
      </c>
      <c r="DR107" s="34">
        <f t="shared" si="759"/>
        <v>0</v>
      </c>
      <c r="DS107" s="34">
        <f t="shared" si="759"/>
        <v>0</v>
      </c>
      <c r="DT107" s="34">
        <f t="shared" si="759"/>
        <v>98395</v>
      </c>
      <c r="DU107" s="34">
        <f t="shared" si="759"/>
        <v>77458</v>
      </c>
      <c r="DV107" s="63">
        <f t="shared" si="759"/>
        <v>0</v>
      </c>
      <c r="DW107" s="63">
        <f t="shared" si="759"/>
        <v>0</v>
      </c>
      <c r="DX107" s="63">
        <f t="shared" si="759"/>
        <v>0</v>
      </c>
    </row>
    <row r="108" spans="1:128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41">
        <f>I108+P108</f>
        <v>0</v>
      </c>
      <c r="I108" s="41">
        <f>K108+L108+M108+N108+O108</f>
        <v>0</v>
      </c>
      <c r="J108" s="5"/>
      <c r="K108" s="9"/>
      <c r="L108" s="9"/>
      <c r="M108" s="9"/>
      <c r="N108" s="9"/>
      <c r="O108" s="9"/>
      <c r="P108" s="41">
        <f>Q108+R108+S108</f>
        <v>0</v>
      </c>
      <c r="Q108" s="9"/>
      <c r="R108" s="9"/>
      <c r="S108" s="9"/>
      <c r="T108" s="71">
        <f>(L108+M108+N108)*-1</f>
        <v>0</v>
      </c>
      <c r="U108" s="71">
        <f>(Q108+R108)*-1</f>
        <v>0</v>
      </c>
      <c r="V108" s="9">
        <f t="shared" ref="V108:W111" si="760">ROUND(T108*0.65,0)</f>
        <v>0</v>
      </c>
      <c r="W108" s="9">
        <f t="shared" si="760"/>
        <v>0</v>
      </c>
      <c r="X108" s="9">
        <v>42546.490466608309</v>
      </c>
      <c r="Y108" s="9">
        <v>20190</v>
      </c>
      <c r="Z108" s="76">
        <f>IF(T108=0,0,ROUND((T108+L108)/X108/10,2))</f>
        <v>0</v>
      </c>
      <c r="AA108" s="76">
        <f>IF(U108=0,0,ROUND((U108+Q108)/Y108/10,2))</f>
        <v>0</v>
      </c>
      <c r="AB108" s="76">
        <f>Z108+AA108</f>
        <v>0</v>
      </c>
      <c r="AC108" s="47">
        <v>0</v>
      </c>
      <c r="AD108" s="47">
        <v>0</v>
      </c>
      <c r="AE108" s="47">
        <f>AC108+AD108</f>
        <v>0</v>
      </c>
      <c r="AF108" s="41">
        <f>AG108+AN108</f>
        <v>0</v>
      </c>
      <c r="AG108" s="41">
        <f>AI108+AJ108+AK108+AL108+AM108</f>
        <v>0</v>
      </c>
      <c r="AH108" s="5"/>
      <c r="AI108" s="9"/>
      <c r="AJ108" s="9"/>
      <c r="AK108" s="9"/>
      <c r="AL108" s="9"/>
      <c r="AM108" s="9"/>
      <c r="AN108" s="41">
        <f>AO108+AP108+AQ108</f>
        <v>0</v>
      </c>
      <c r="AO108" s="9"/>
      <c r="AP108" s="9"/>
      <c r="AQ108" s="9"/>
      <c r="AR108" s="88">
        <f>((AL108+AK108+AJ108)-((V108)*-1))*-1</f>
        <v>0</v>
      </c>
      <c r="AS108" s="88">
        <f>((AO108+AP108)-((W108)*-1))*-1</f>
        <v>0</v>
      </c>
      <c r="AT108" s="9">
        <v>42546.490466608309</v>
      </c>
      <c r="AU108" s="9">
        <v>20190</v>
      </c>
      <c r="AV108" s="93">
        <f t="shared" ref="AV108:AV109" si="761">ROUND((AY108/AT108/10)+(AC108),2)*-1</f>
        <v>0</v>
      </c>
      <c r="AW108" s="93">
        <f t="shared" ref="AW108:AW111" si="762">ROUND((AZ108/AU108/10)+AD108,2)*-1</f>
        <v>0</v>
      </c>
      <c r="AX108" s="93">
        <f>AV108+AW108</f>
        <v>0</v>
      </c>
      <c r="AY108" s="95">
        <f t="shared" ref="AY108:AY111" si="763">AK108+AL108</f>
        <v>0</v>
      </c>
      <c r="AZ108" s="95">
        <f t="shared" ref="AZ108:AZ111" si="764">AP108</f>
        <v>0</v>
      </c>
      <c r="BA108" s="96">
        <f>BB108+BI108</f>
        <v>0</v>
      </c>
      <c r="BB108" s="96">
        <f>BD108+BE108+BF108+BG108+BH108</f>
        <v>0</v>
      </c>
      <c r="BC108" s="97"/>
      <c r="BD108" s="88"/>
      <c r="BE108" s="88"/>
      <c r="BF108" s="88"/>
      <c r="BG108" s="88"/>
      <c r="BH108" s="88"/>
      <c r="BI108" s="96">
        <f>BJ108+BK108+BL108</f>
        <v>0</v>
      </c>
      <c r="BJ108" s="88"/>
      <c r="BK108" s="88"/>
      <c r="BL108" s="88"/>
      <c r="BM108" s="88">
        <f t="shared" ref="BM108:BM111" si="765">(BE108+BF108+BG108)-(AJ108+AK108+AL108)</f>
        <v>0</v>
      </c>
      <c r="BN108" s="88">
        <f t="shared" ref="BN108:BN111" si="766">(BJ108+BK108)-(AO108+AP108)</f>
        <v>0</v>
      </c>
      <c r="BO108" s="9">
        <v>42546.490466608309</v>
      </c>
      <c r="BP108" s="9">
        <v>20190</v>
      </c>
      <c r="BQ108" s="93">
        <f t="shared" ref="BQ108:BQ109" si="767">ROUND(((BF108+BG108)-(AK108+AL108))/BO108/10,2)*-1</f>
        <v>0</v>
      </c>
      <c r="BR108" s="93">
        <f t="shared" ref="BR108:BR111" si="768">ROUND(((BK108-AP108)/BP108/10),2)*-1</f>
        <v>0</v>
      </c>
      <c r="BS108" s="93">
        <f>BQ108+BR108</f>
        <v>0</v>
      </c>
      <c r="BT108" s="96">
        <f>BU108+CB108</f>
        <v>0</v>
      </c>
      <c r="BU108" s="96">
        <f>BW108+BX108+BY108+BZ108+CA108</f>
        <v>0</v>
      </c>
      <c r="BV108" s="97"/>
      <c r="BW108" s="88"/>
      <c r="BX108" s="88"/>
      <c r="BY108" s="88"/>
      <c r="BZ108" s="88"/>
      <c r="CA108" s="88"/>
      <c r="CB108" s="96">
        <f>CC108+CD108+CE108</f>
        <v>0</v>
      </c>
      <c r="CC108" s="88"/>
      <c r="CD108" s="88"/>
      <c r="CE108" s="88"/>
      <c r="CF108" s="88">
        <f t="shared" ref="CF108:CF111" si="769">(BX108+BY108+BZ108)-(BE108+BF108+BG108)</f>
        <v>0</v>
      </c>
      <c r="CG108" s="88">
        <f t="shared" ref="CG108:CG111" si="770">(CC108+CD108)-(BJ108+BK108)</f>
        <v>0</v>
      </c>
      <c r="CH108" s="9">
        <v>42546.490466608309</v>
      </c>
      <c r="CI108" s="9">
        <v>20190</v>
      </c>
      <c r="CJ108" s="99">
        <f t="shared" ref="CJ108:CJ109" si="771">ROUND(((BY108+BZ108)-(BF108+BG108))/CH108/10,2)*-1</f>
        <v>0</v>
      </c>
      <c r="CK108" s="99">
        <f t="shared" ref="CK108:CK111" si="772">ROUND(((CD108-BK108)/CI108/10),2)*-1</f>
        <v>0</v>
      </c>
      <c r="CL108" s="99">
        <f>CJ108+CK108</f>
        <v>0</v>
      </c>
      <c r="CM108" s="96">
        <f>CN108+CU108</f>
        <v>0</v>
      </c>
      <c r="CN108" s="96">
        <f>CP108+CQ108+CR108+CS108+CT108</f>
        <v>0</v>
      </c>
      <c r="CO108" s="97"/>
      <c r="CP108" s="88"/>
      <c r="CQ108" s="88"/>
      <c r="CR108" s="88"/>
      <c r="CS108" s="88"/>
      <c r="CT108" s="88"/>
      <c r="CU108" s="96">
        <f>CV108+CW108+CX108</f>
        <v>0</v>
      </c>
      <c r="CV108" s="88"/>
      <c r="CW108" s="88"/>
      <c r="CX108" s="88"/>
      <c r="CY108" s="88">
        <f t="shared" ref="CY108:CY111" si="773">(CQ108+CR108+CS108)-(BX108+BY108+BZ108)</f>
        <v>0</v>
      </c>
      <c r="CZ108" s="88">
        <f t="shared" ref="CZ108:CZ111" si="774">(CV108+CW108)-(CC108+CD108)</f>
        <v>0</v>
      </c>
      <c r="DA108" s="9">
        <v>42546.490466608309</v>
      </c>
      <c r="DB108" s="9">
        <v>20190</v>
      </c>
      <c r="DC108" s="99">
        <f t="shared" ref="DC108:DC109" si="775">ROUND(((CR108+CS108)-(BY108+BZ108))/DA108/10,2)*-1</f>
        <v>0</v>
      </c>
      <c r="DD108" s="99">
        <f t="shared" ref="DD108:DD109" si="776">ROUND(((CW108-CD108)/DB108/10),2)*-1</f>
        <v>0</v>
      </c>
      <c r="DE108" s="99">
        <f>DC108+DD108</f>
        <v>0</v>
      </c>
      <c r="DF108" s="96">
        <f>DG108+DN108</f>
        <v>0</v>
      </c>
      <c r="DG108" s="96">
        <f>DI108+DJ108+DK108+DL108+DM108</f>
        <v>0</v>
      </c>
      <c r="DH108" s="97"/>
      <c r="DI108" s="88"/>
      <c r="DJ108" s="88"/>
      <c r="DK108" s="88"/>
      <c r="DL108" s="88"/>
      <c r="DM108" s="88"/>
      <c r="DN108" s="96">
        <f>DO108+DP108+DQ108</f>
        <v>0</v>
      </c>
      <c r="DO108" s="88"/>
      <c r="DP108" s="88"/>
      <c r="DQ108" s="88"/>
      <c r="DR108" s="88">
        <f t="shared" ref="DR108:DR111" si="777">(DJ108+DK108+DL108)-(CQ108+CR108+CS108)</f>
        <v>0</v>
      </c>
      <c r="DS108" s="88">
        <f t="shared" ref="DS108:DS111" si="778">(DO108+DP108)-(CV108+CW108)</f>
        <v>0</v>
      </c>
      <c r="DT108" s="9">
        <v>42546.490466608309</v>
      </c>
      <c r="DU108" s="9">
        <v>20190</v>
      </c>
      <c r="DV108" s="99">
        <f t="shared" ref="DV108:DV109" si="779">ROUND(((DK108+DL108)-(CR108+CS108))/DT108/10,2)*-1</f>
        <v>0</v>
      </c>
      <c r="DW108" s="99">
        <f t="shared" ref="DW108:DW109" si="780">ROUND(((DP108-CW108)/DU108/10),2)*-1</f>
        <v>0</v>
      </c>
      <c r="DX108" s="99">
        <f>DV108+DW108</f>
        <v>0</v>
      </c>
    </row>
    <row r="109" spans="1:128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41">
        <f>I109+P109</f>
        <v>180000</v>
      </c>
      <c r="I109" s="41">
        <f>K109+L109+M109+N109+O109</f>
        <v>0</v>
      </c>
      <c r="J109" s="5"/>
      <c r="K109" s="9"/>
      <c r="L109" s="9"/>
      <c r="M109" s="9"/>
      <c r="N109" s="9"/>
      <c r="O109" s="9"/>
      <c r="P109" s="41">
        <f>Q109+R109+S109</f>
        <v>180000</v>
      </c>
      <c r="Q109" s="9"/>
      <c r="R109" s="9">
        <v>180000</v>
      </c>
      <c r="S109" s="9"/>
      <c r="T109" s="71">
        <f>(L109+M109+N109)*-1</f>
        <v>0</v>
      </c>
      <c r="U109" s="71">
        <f>(Q109+R109)*-1</f>
        <v>-180000</v>
      </c>
      <c r="V109" s="9">
        <f t="shared" si="760"/>
        <v>0</v>
      </c>
      <c r="W109" s="9">
        <f t="shared" si="760"/>
        <v>-117000</v>
      </c>
      <c r="X109" s="9">
        <v>56067</v>
      </c>
      <c r="Y109" s="9">
        <v>27130</v>
      </c>
      <c r="Z109" s="76">
        <f>IF(T109=0,0,ROUND((T109+L109)/X109/10,2))</f>
        <v>0</v>
      </c>
      <c r="AA109" s="76">
        <f>IF(U109=0,0,ROUND((U109+Q109)/Y109/10,2))</f>
        <v>-0.66</v>
      </c>
      <c r="AB109" s="76">
        <f>Z109+AA109</f>
        <v>-0.66</v>
      </c>
      <c r="AC109" s="47">
        <v>0</v>
      </c>
      <c r="AD109" s="47">
        <v>-0.43</v>
      </c>
      <c r="AE109" s="47">
        <f>AC109+AD109</f>
        <v>-0.43</v>
      </c>
      <c r="AF109" s="41">
        <f>AG109+AN109</f>
        <v>180000</v>
      </c>
      <c r="AG109" s="41">
        <f>AI109+AJ109+AK109+AL109+AM109</f>
        <v>0</v>
      </c>
      <c r="AH109" s="5"/>
      <c r="AI109" s="9"/>
      <c r="AJ109" s="9"/>
      <c r="AK109" s="9"/>
      <c r="AL109" s="9"/>
      <c r="AM109" s="9"/>
      <c r="AN109" s="41">
        <f>AO109+AP109+AQ109</f>
        <v>180000</v>
      </c>
      <c r="AO109" s="9"/>
      <c r="AP109" s="9">
        <v>180000</v>
      </c>
      <c r="AQ109" s="9"/>
      <c r="AR109" s="88">
        <f>((AL109+AK109+AJ109)-((V109)*-1))*-1</f>
        <v>0</v>
      </c>
      <c r="AS109" s="88">
        <f>((AO109+AP109)-((W109)*-1))*-1</f>
        <v>-63000</v>
      </c>
      <c r="AT109" s="9">
        <v>56067</v>
      </c>
      <c r="AU109" s="9">
        <v>27130</v>
      </c>
      <c r="AV109" s="93">
        <f t="shared" si="761"/>
        <v>0</v>
      </c>
      <c r="AW109" s="93">
        <f t="shared" si="762"/>
        <v>-0.23</v>
      </c>
      <c r="AX109" s="93">
        <f>AV109+AW109</f>
        <v>-0.23</v>
      </c>
      <c r="AY109" s="95">
        <f t="shared" si="763"/>
        <v>0</v>
      </c>
      <c r="AZ109" s="95">
        <f t="shared" si="764"/>
        <v>180000</v>
      </c>
      <c r="BA109" s="96">
        <f>BB109+BI109</f>
        <v>180000</v>
      </c>
      <c r="BB109" s="96">
        <f>BD109+BE109+BF109+BG109+BH109</f>
        <v>0</v>
      </c>
      <c r="BC109" s="97"/>
      <c r="BD109" s="88"/>
      <c r="BE109" s="88"/>
      <c r="BF109" s="88"/>
      <c r="BG109" s="88"/>
      <c r="BH109" s="88"/>
      <c r="BI109" s="96">
        <f>BJ109+BK109+BL109</f>
        <v>180000</v>
      </c>
      <c r="BJ109" s="88"/>
      <c r="BK109" s="88">
        <v>180000</v>
      </c>
      <c r="BL109" s="88"/>
      <c r="BM109" s="88">
        <f t="shared" si="765"/>
        <v>0</v>
      </c>
      <c r="BN109" s="88">
        <f t="shared" si="766"/>
        <v>0</v>
      </c>
      <c r="BO109" s="9">
        <v>56067</v>
      </c>
      <c r="BP109" s="9">
        <v>27130</v>
      </c>
      <c r="BQ109" s="93">
        <f t="shared" si="767"/>
        <v>0</v>
      </c>
      <c r="BR109" s="93">
        <f t="shared" si="768"/>
        <v>0</v>
      </c>
      <c r="BS109" s="93">
        <f>BQ109+BR109</f>
        <v>0</v>
      </c>
      <c r="BT109" s="96">
        <f>BU109+CB109</f>
        <v>180000</v>
      </c>
      <c r="BU109" s="96">
        <f>BW109+BX109+BY109+BZ109+CA109</f>
        <v>0</v>
      </c>
      <c r="BV109" s="97"/>
      <c r="BW109" s="88"/>
      <c r="BX109" s="88"/>
      <c r="BY109" s="88"/>
      <c r="BZ109" s="88"/>
      <c r="CA109" s="88"/>
      <c r="CB109" s="96">
        <f>CC109+CD109+CE109</f>
        <v>180000</v>
      </c>
      <c r="CC109" s="88"/>
      <c r="CD109" s="88">
        <v>180000</v>
      </c>
      <c r="CE109" s="88"/>
      <c r="CF109" s="88">
        <f t="shared" si="769"/>
        <v>0</v>
      </c>
      <c r="CG109" s="88">
        <f t="shared" si="770"/>
        <v>0</v>
      </c>
      <c r="CH109" s="9">
        <v>56067</v>
      </c>
      <c r="CI109" s="9">
        <v>27130</v>
      </c>
      <c r="CJ109" s="99">
        <f t="shared" si="771"/>
        <v>0</v>
      </c>
      <c r="CK109" s="99">
        <f t="shared" si="772"/>
        <v>0</v>
      </c>
      <c r="CL109" s="99">
        <f>CJ109+CK109</f>
        <v>0</v>
      </c>
      <c r="CM109" s="96">
        <f>CN109+CU109</f>
        <v>180000</v>
      </c>
      <c r="CN109" s="96">
        <f>CP109+CQ109+CR109+CS109+CT109</f>
        <v>0</v>
      </c>
      <c r="CO109" s="97"/>
      <c r="CP109" s="88"/>
      <c r="CQ109" s="88"/>
      <c r="CR109" s="88"/>
      <c r="CS109" s="88"/>
      <c r="CT109" s="88"/>
      <c r="CU109" s="96">
        <f>CV109+CW109+CX109</f>
        <v>180000</v>
      </c>
      <c r="CV109" s="88"/>
      <c r="CW109" s="88">
        <v>180000</v>
      </c>
      <c r="CX109" s="88"/>
      <c r="CY109" s="88">
        <f t="shared" si="773"/>
        <v>0</v>
      </c>
      <c r="CZ109" s="88">
        <f t="shared" si="774"/>
        <v>0</v>
      </c>
      <c r="DA109" s="9">
        <v>56067</v>
      </c>
      <c r="DB109" s="9">
        <v>27130</v>
      </c>
      <c r="DC109" s="99">
        <f t="shared" si="775"/>
        <v>0</v>
      </c>
      <c r="DD109" s="99">
        <f t="shared" si="776"/>
        <v>0</v>
      </c>
      <c r="DE109" s="99">
        <f>DC109+DD109</f>
        <v>0</v>
      </c>
      <c r="DF109" s="96">
        <f>DG109+DN109</f>
        <v>180000</v>
      </c>
      <c r="DG109" s="96">
        <f>DI109+DJ109+DK109+DL109+DM109</f>
        <v>0</v>
      </c>
      <c r="DH109" s="97"/>
      <c r="DI109" s="88"/>
      <c r="DJ109" s="88"/>
      <c r="DK109" s="88"/>
      <c r="DL109" s="88"/>
      <c r="DM109" s="88"/>
      <c r="DN109" s="96">
        <f>DO109+DP109+DQ109</f>
        <v>180000</v>
      </c>
      <c r="DO109" s="88"/>
      <c r="DP109" s="88">
        <v>180000</v>
      </c>
      <c r="DQ109" s="88"/>
      <c r="DR109" s="88">
        <f t="shared" si="777"/>
        <v>0</v>
      </c>
      <c r="DS109" s="88">
        <f t="shared" si="778"/>
        <v>0</v>
      </c>
      <c r="DT109" s="9">
        <v>56067</v>
      </c>
      <c r="DU109" s="9">
        <v>27130</v>
      </c>
      <c r="DV109" s="99">
        <f t="shared" si="779"/>
        <v>0</v>
      </c>
      <c r="DW109" s="99">
        <f t="shared" si="780"/>
        <v>0</v>
      </c>
      <c r="DX109" s="99">
        <f>DV109+DW109</f>
        <v>0</v>
      </c>
    </row>
    <row r="110" spans="1:128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41">
        <f>I110+P110</f>
        <v>0</v>
      </c>
      <c r="I110" s="41">
        <f>K110+L110+M110+N110+O110</f>
        <v>0</v>
      </c>
      <c r="J110" s="5"/>
      <c r="K110" s="9"/>
      <c r="L110" s="9"/>
      <c r="M110" s="9"/>
      <c r="N110" s="9"/>
      <c r="O110" s="9"/>
      <c r="P110" s="41">
        <f>Q110+R110+S110</f>
        <v>0</v>
      </c>
      <c r="Q110" s="9"/>
      <c r="R110" s="9"/>
      <c r="S110" s="9"/>
      <c r="T110" s="71">
        <f>(L110+M110+N110)*-1</f>
        <v>0</v>
      </c>
      <c r="U110" s="71">
        <f>(Q110+R110)*-1</f>
        <v>0</v>
      </c>
      <c r="V110" s="9">
        <f t="shared" si="760"/>
        <v>0</v>
      </c>
      <c r="W110" s="9">
        <f t="shared" si="760"/>
        <v>0</v>
      </c>
      <c r="X110" s="46" t="s">
        <v>225</v>
      </c>
      <c r="Y110" s="46" t="s">
        <v>225</v>
      </c>
      <c r="Z110" s="76">
        <f>IF(T110=0,0,ROUND((T110+L110)/X110/10,2))</f>
        <v>0</v>
      </c>
      <c r="AA110" s="76">
        <f>IF(U110=0,0,ROUND((U110+Q110)/Y110/10,2))</f>
        <v>0</v>
      </c>
      <c r="AB110" s="76">
        <f>Z110+AA110</f>
        <v>0</v>
      </c>
      <c r="AC110" s="47">
        <v>0</v>
      </c>
      <c r="AD110" s="47">
        <v>0</v>
      </c>
      <c r="AE110" s="47">
        <f>AC110+AD110</f>
        <v>0</v>
      </c>
      <c r="AF110" s="41">
        <f>AG110+AN110</f>
        <v>0</v>
      </c>
      <c r="AG110" s="41">
        <f>AI110+AJ110+AK110+AL110+AM110</f>
        <v>0</v>
      </c>
      <c r="AH110" s="5"/>
      <c r="AI110" s="9"/>
      <c r="AJ110" s="9"/>
      <c r="AK110" s="9"/>
      <c r="AL110" s="9"/>
      <c r="AM110" s="9"/>
      <c r="AN110" s="41">
        <f>AO110+AP110+AQ110</f>
        <v>0</v>
      </c>
      <c r="AO110" s="9"/>
      <c r="AP110" s="9"/>
      <c r="AQ110" s="9"/>
      <c r="AR110" s="88">
        <f>((AL110+AK110+AJ110)-((V110)*-1))*-1</f>
        <v>0</v>
      </c>
      <c r="AS110" s="88">
        <f>((AO110+AP110)-((W110)*-1))*-1</f>
        <v>0</v>
      </c>
      <c r="AT110" s="46" t="s">
        <v>225</v>
      </c>
      <c r="AU110" s="46" t="s">
        <v>225</v>
      </c>
      <c r="AV110" s="93">
        <v>0</v>
      </c>
      <c r="AW110" s="93">
        <v>0</v>
      </c>
      <c r="AX110" s="93">
        <f>AV110+AW110</f>
        <v>0</v>
      </c>
      <c r="AY110" s="95">
        <f t="shared" si="763"/>
        <v>0</v>
      </c>
      <c r="AZ110" s="95">
        <f t="shared" si="764"/>
        <v>0</v>
      </c>
      <c r="BA110" s="96">
        <f>BB110+BI110</f>
        <v>0</v>
      </c>
      <c r="BB110" s="96">
        <f>BD110+BE110+BF110+BG110+BH110</f>
        <v>0</v>
      </c>
      <c r="BC110" s="97"/>
      <c r="BD110" s="88"/>
      <c r="BE110" s="88"/>
      <c r="BF110" s="88"/>
      <c r="BG110" s="88"/>
      <c r="BH110" s="88"/>
      <c r="BI110" s="96">
        <f>BJ110+BK110+BL110</f>
        <v>0</v>
      </c>
      <c r="BJ110" s="88"/>
      <c r="BK110" s="88"/>
      <c r="BL110" s="88"/>
      <c r="BM110" s="88">
        <f t="shared" si="765"/>
        <v>0</v>
      </c>
      <c r="BN110" s="88">
        <f t="shared" si="766"/>
        <v>0</v>
      </c>
      <c r="BO110" s="46" t="s">
        <v>225</v>
      </c>
      <c r="BP110" s="46" t="s">
        <v>225</v>
      </c>
      <c r="BQ110" s="93">
        <v>0</v>
      </c>
      <c r="BR110" s="93">
        <v>0</v>
      </c>
      <c r="BS110" s="93">
        <f>BQ110+BR110</f>
        <v>0</v>
      </c>
      <c r="BT110" s="96">
        <f>BU110+CB110</f>
        <v>0</v>
      </c>
      <c r="BU110" s="96">
        <f>BW110+BX110+BY110+BZ110+CA110</f>
        <v>0</v>
      </c>
      <c r="BV110" s="97"/>
      <c r="BW110" s="88"/>
      <c r="BX110" s="88"/>
      <c r="BY110" s="88"/>
      <c r="BZ110" s="88"/>
      <c r="CA110" s="88"/>
      <c r="CB110" s="96">
        <f>CC110+CD110+CE110</f>
        <v>0</v>
      </c>
      <c r="CC110" s="88"/>
      <c r="CD110" s="88"/>
      <c r="CE110" s="88"/>
      <c r="CF110" s="88">
        <f t="shared" si="769"/>
        <v>0</v>
      </c>
      <c r="CG110" s="88">
        <f t="shared" si="770"/>
        <v>0</v>
      </c>
      <c r="CH110" s="46" t="s">
        <v>225</v>
      </c>
      <c r="CI110" s="46" t="s">
        <v>225</v>
      </c>
      <c r="CJ110" s="99">
        <v>0</v>
      </c>
      <c r="CK110" s="99">
        <v>0</v>
      </c>
      <c r="CL110" s="99">
        <f>CJ110+CK110</f>
        <v>0</v>
      </c>
      <c r="CM110" s="96">
        <f>CN110+CU110</f>
        <v>0</v>
      </c>
      <c r="CN110" s="96">
        <f>CP110+CQ110+CR110+CS110+CT110</f>
        <v>0</v>
      </c>
      <c r="CO110" s="97"/>
      <c r="CP110" s="88"/>
      <c r="CQ110" s="88"/>
      <c r="CR110" s="88"/>
      <c r="CS110" s="88"/>
      <c r="CT110" s="88"/>
      <c r="CU110" s="96">
        <f>CV110+CW110+CX110</f>
        <v>0</v>
      </c>
      <c r="CV110" s="88"/>
      <c r="CW110" s="88"/>
      <c r="CX110" s="88"/>
      <c r="CY110" s="88">
        <f t="shared" si="773"/>
        <v>0</v>
      </c>
      <c r="CZ110" s="88">
        <f t="shared" si="774"/>
        <v>0</v>
      </c>
      <c r="DA110" s="46" t="s">
        <v>225</v>
      </c>
      <c r="DB110" s="46" t="s">
        <v>225</v>
      </c>
      <c r="DC110" s="99">
        <v>0</v>
      </c>
      <c r="DD110" s="99">
        <v>0</v>
      </c>
      <c r="DE110" s="99">
        <f>DC110+DD110</f>
        <v>0</v>
      </c>
      <c r="DF110" s="96">
        <f>DG110+DN110</f>
        <v>0</v>
      </c>
      <c r="DG110" s="96">
        <f>DI110+DJ110+DK110+DL110+DM110</f>
        <v>0</v>
      </c>
      <c r="DH110" s="97"/>
      <c r="DI110" s="88"/>
      <c r="DJ110" s="88"/>
      <c r="DK110" s="88"/>
      <c r="DL110" s="88"/>
      <c r="DM110" s="88"/>
      <c r="DN110" s="96">
        <f>DO110+DP110+DQ110</f>
        <v>0</v>
      </c>
      <c r="DO110" s="88"/>
      <c r="DP110" s="88"/>
      <c r="DQ110" s="88"/>
      <c r="DR110" s="88">
        <f t="shared" si="777"/>
        <v>0</v>
      </c>
      <c r="DS110" s="88">
        <f t="shared" si="778"/>
        <v>0</v>
      </c>
      <c r="DT110" s="46" t="s">
        <v>225</v>
      </c>
      <c r="DU110" s="46" t="s">
        <v>225</v>
      </c>
      <c r="DV110" s="99">
        <v>0</v>
      </c>
      <c r="DW110" s="99">
        <v>0</v>
      </c>
      <c r="DX110" s="99">
        <f>DV110+DW110</f>
        <v>0</v>
      </c>
    </row>
    <row r="111" spans="1:128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41">
        <f>I111+P111</f>
        <v>0</v>
      </c>
      <c r="I111" s="41">
        <f>K111+L111+M111+N111+O111</f>
        <v>0</v>
      </c>
      <c r="J111" s="5"/>
      <c r="K111" s="9"/>
      <c r="L111" s="9"/>
      <c r="M111" s="9"/>
      <c r="N111" s="9"/>
      <c r="O111" s="9"/>
      <c r="P111" s="41">
        <f>Q111+R111+S111</f>
        <v>0</v>
      </c>
      <c r="Q111" s="9"/>
      <c r="R111" s="9"/>
      <c r="S111" s="9"/>
      <c r="T111" s="71">
        <f>(L111+M111+N111)*-1</f>
        <v>0</v>
      </c>
      <c r="U111" s="71">
        <f>(Q111+R111)*-1</f>
        <v>0</v>
      </c>
      <c r="V111" s="9">
        <f t="shared" si="760"/>
        <v>0</v>
      </c>
      <c r="W111" s="9">
        <f t="shared" si="760"/>
        <v>0</v>
      </c>
      <c r="X111" s="46" t="s">
        <v>225</v>
      </c>
      <c r="Y111" s="9">
        <v>26460</v>
      </c>
      <c r="Z111" s="76">
        <f>IF(T111=0,0,ROUND((T111+L111)/X111/10,2))</f>
        <v>0</v>
      </c>
      <c r="AA111" s="76">
        <f>IF(U111=0,0,ROUND((U111+Q111)/Y111/10,2))</f>
        <v>0</v>
      </c>
      <c r="AB111" s="76">
        <f>Z111+AA111</f>
        <v>0</v>
      </c>
      <c r="AC111" s="47">
        <v>0</v>
      </c>
      <c r="AD111" s="47">
        <v>0</v>
      </c>
      <c r="AE111" s="47">
        <f>AC111+AD111</f>
        <v>0</v>
      </c>
      <c r="AF111" s="41">
        <f>AG111+AN111</f>
        <v>0</v>
      </c>
      <c r="AG111" s="41">
        <f>AI111+AJ111+AK111+AL111+AM111</f>
        <v>0</v>
      </c>
      <c r="AH111" s="5"/>
      <c r="AI111" s="9"/>
      <c r="AJ111" s="9"/>
      <c r="AK111" s="9"/>
      <c r="AL111" s="9"/>
      <c r="AM111" s="9"/>
      <c r="AN111" s="41">
        <f>AO111+AP111+AQ111</f>
        <v>0</v>
      </c>
      <c r="AO111" s="9"/>
      <c r="AP111" s="9"/>
      <c r="AQ111" s="9"/>
      <c r="AR111" s="88">
        <f>((AL111+AK111+AJ111)-((V111)*-1))*-1</f>
        <v>0</v>
      </c>
      <c r="AS111" s="88">
        <f>((AO111+AP111)-((W111)*-1))*-1</f>
        <v>0</v>
      </c>
      <c r="AT111" s="46" t="s">
        <v>225</v>
      </c>
      <c r="AU111" s="9">
        <v>26460</v>
      </c>
      <c r="AV111" s="93">
        <v>0</v>
      </c>
      <c r="AW111" s="93">
        <f t="shared" si="762"/>
        <v>0</v>
      </c>
      <c r="AX111" s="93">
        <f>AV111+AW111</f>
        <v>0</v>
      </c>
      <c r="AY111" s="95">
        <f t="shared" si="763"/>
        <v>0</v>
      </c>
      <c r="AZ111" s="95">
        <f t="shared" si="764"/>
        <v>0</v>
      </c>
      <c r="BA111" s="96">
        <f>BB111+BI111</f>
        <v>0</v>
      </c>
      <c r="BB111" s="96">
        <f>BD111+BE111+BF111+BG111+BH111</f>
        <v>0</v>
      </c>
      <c r="BC111" s="97"/>
      <c r="BD111" s="88"/>
      <c r="BE111" s="88"/>
      <c r="BF111" s="88"/>
      <c r="BG111" s="88"/>
      <c r="BH111" s="88"/>
      <c r="BI111" s="96">
        <f>BJ111+BK111+BL111</f>
        <v>0</v>
      </c>
      <c r="BJ111" s="88"/>
      <c r="BK111" s="88"/>
      <c r="BL111" s="88"/>
      <c r="BM111" s="88">
        <f t="shared" si="765"/>
        <v>0</v>
      </c>
      <c r="BN111" s="88">
        <f t="shared" si="766"/>
        <v>0</v>
      </c>
      <c r="BO111" s="46" t="s">
        <v>225</v>
      </c>
      <c r="BP111" s="9">
        <v>26460</v>
      </c>
      <c r="BQ111" s="93">
        <v>0</v>
      </c>
      <c r="BR111" s="93">
        <f t="shared" si="768"/>
        <v>0</v>
      </c>
      <c r="BS111" s="93">
        <f>BQ111+BR111</f>
        <v>0</v>
      </c>
      <c r="BT111" s="96">
        <f>BU111+CB111</f>
        <v>0</v>
      </c>
      <c r="BU111" s="96">
        <f>BW111+BX111+BY111+BZ111+CA111</f>
        <v>0</v>
      </c>
      <c r="BV111" s="97"/>
      <c r="BW111" s="88"/>
      <c r="BX111" s="88"/>
      <c r="BY111" s="88"/>
      <c r="BZ111" s="88"/>
      <c r="CA111" s="88"/>
      <c r="CB111" s="96">
        <f>CC111+CD111+CE111</f>
        <v>0</v>
      </c>
      <c r="CC111" s="88"/>
      <c r="CD111" s="88"/>
      <c r="CE111" s="88"/>
      <c r="CF111" s="88">
        <f t="shared" si="769"/>
        <v>0</v>
      </c>
      <c r="CG111" s="88">
        <f t="shared" si="770"/>
        <v>0</v>
      </c>
      <c r="CH111" s="46" t="s">
        <v>225</v>
      </c>
      <c r="CI111" s="9">
        <v>26460</v>
      </c>
      <c r="CJ111" s="99">
        <v>0</v>
      </c>
      <c r="CK111" s="99">
        <f t="shared" si="772"/>
        <v>0</v>
      </c>
      <c r="CL111" s="99">
        <f>CJ111+CK111</f>
        <v>0</v>
      </c>
      <c r="CM111" s="96">
        <f>CN111+CU111</f>
        <v>0</v>
      </c>
      <c r="CN111" s="96">
        <f>CP111+CQ111+CR111+CS111+CT111</f>
        <v>0</v>
      </c>
      <c r="CO111" s="97"/>
      <c r="CP111" s="88"/>
      <c r="CQ111" s="88"/>
      <c r="CR111" s="88"/>
      <c r="CS111" s="88"/>
      <c r="CT111" s="88"/>
      <c r="CU111" s="96">
        <f>CV111+CW111+CX111</f>
        <v>0</v>
      </c>
      <c r="CV111" s="88"/>
      <c r="CW111" s="88"/>
      <c r="CX111" s="88"/>
      <c r="CY111" s="88">
        <f t="shared" si="773"/>
        <v>0</v>
      </c>
      <c r="CZ111" s="88">
        <f t="shared" si="774"/>
        <v>0</v>
      </c>
      <c r="DA111" s="46" t="s">
        <v>225</v>
      </c>
      <c r="DB111" s="9">
        <v>26460</v>
      </c>
      <c r="DC111" s="99">
        <v>0</v>
      </c>
      <c r="DD111" s="99">
        <f t="shared" ref="DD111" si="781">ROUND(((CW111-CD111)/DB111/10),2)*-1</f>
        <v>0</v>
      </c>
      <c r="DE111" s="99">
        <f>DC111+DD111</f>
        <v>0</v>
      </c>
      <c r="DF111" s="96">
        <f>DG111+DN111</f>
        <v>0</v>
      </c>
      <c r="DG111" s="96">
        <f>DI111+DJ111+DK111+DL111+DM111</f>
        <v>0</v>
      </c>
      <c r="DH111" s="97"/>
      <c r="DI111" s="88"/>
      <c r="DJ111" s="88"/>
      <c r="DK111" s="88"/>
      <c r="DL111" s="88"/>
      <c r="DM111" s="88"/>
      <c r="DN111" s="96">
        <f>DO111+DP111+DQ111</f>
        <v>0</v>
      </c>
      <c r="DO111" s="88"/>
      <c r="DP111" s="88"/>
      <c r="DQ111" s="88"/>
      <c r="DR111" s="88">
        <f t="shared" si="777"/>
        <v>0</v>
      </c>
      <c r="DS111" s="88">
        <f t="shared" si="778"/>
        <v>0</v>
      </c>
      <c r="DT111" s="46" t="s">
        <v>225</v>
      </c>
      <c r="DU111" s="9">
        <v>26460</v>
      </c>
      <c r="DV111" s="99">
        <v>0</v>
      </c>
      <c r="DW111" s="99">
        <f t="shared" ref="DW111" si="782">ROUND(((DP111-CW111)/DU111/10),2)*-1</f>
        <v>0</v>
      </c>
      <c r="DX111" s="99">
        <f>DV111+DW111</f>
        <v>0</v>
      </c>
    </row>
    <row r="112" spans="1:128" x14ac:dyDescent="0.25">
      <c r="A112" s="30"/>
      <c r="B112" s="31"/>
      <c r="C112" s="32"/>
      <c r="D112" s="33" t="s">
        <v>171</v>
      </c>
      <c r="E112" s="31"/>
      <c r="F112" s="31"/>
      <c r="G112" s="32"/>
      <c r="H112" s="34">
        <f t="shared" ref="H112:AB112" si="783">SUBTOTAL(9,H108:H111)</f>
        <v>180000</v>
      </c>
      <c r="I112" s="34">
        <f t="shared" si="783"/>
        <v>0</v>
      </c>
      <c r="J112" s="34">
        <f t="shared" si="783"/>
        <v>0</v>
      </c>
      <c r="K112" s="34">
        <f t="shared" si="783"/>
        <v>0</v>
      </c>
      <c r="L112" s="34">
        <f t="shared" si="783"/>
        <v>0</v>
      </c>
      <c r="M112" s="34">
        <f t="shared" si="783"/>
        <v>0</v>
      </c>
      <c r="N112" s="34">
        <f t="shared" si="783"/>
        <v>0</v>
      </c>
      <c r="O112" s="34">
        <f t="shared" si="783"/>
        <v>0</v>
      </c>
      <c r="P112" s="34">
        <f t="shared" si="783"/>
        <v>180000</v>
      </c>
      <c r="Q112" s="34">
        <f t="shared" si="783"/>
        <v>0</v>
      </c>
      <c r="R112" s="34">
        <f t="shared" si="783"/>
        <v>180000</v>
      </c>
      <c r="S112" s="34">
        <f t="shared" si="783"/>
        <v>0</v>
      </c>
      <c r="T112" s="34">
        <f t="shared" si="783"/>
        <v>0</v>
      </c>
      <c r="U112" s="34">
        <f t="shared" si="783"/>
        <v>-180000</v>
      </c>
      <c r="V112" s="34">
        <f t="shared" si="783"/>
        <v>0</v>
      </c>
      <c r="W112" s="34">
        <f t="shared" si="783"/>
        <v>-117000</v>
      </c>
      <c r="X112" s="34">
        <f t="shared" si="783"/>
        <v>98613.490466608317</v>
      </c>
      <c r="Y112" s="34">
        <f t="shared" si="783"/>
        <v>73780</v>
      </c>
      <c r="Z112" s="48">
        <f t="shared" si="783"/>
        <v>0</v>
      </c>
      <c r="AA112" s="48">
        <f t="shared" si="783"/>
        <v>-0.66</v>
      </c>
      <c r="AB112" s="48">
        <f t="shared" si="783"/>
        <v>-0.66</v>
      </c>
      <c r="AC112" s="48">
        <v>0</v>
      </c>
      <c r="AD112" s="48">
        <v>-0.43</v>
      </c>
      <c r="AE112" s="48">
        <f t="shared" ref="AE112:AX112" si="784">SUBTOTAL(9,AE108:AE111)</f>
        <v>-0.43</v>
      </c>
      <c r="AF112" s="34">
        <f t="shared" si="784"/>
        <v>180000</v>
      </c>
      <c r="AG112" s="34">
        <f t="shared" si="784"/>
        <v>0</v>
      </c>
      <c r="AH112" s="34">
        <f t="shared" si="784"/>
        <v>0</v>
      </c>
      <c r="AI112" s="34">
        <f t="shared" si="784"/>
        <v>0</v>
      </c>
      <c r="AJ112" s="34">
        <f t="shared" si="784"/>
        <v>0</v>
      </c>
      <c r="AK112" s="34">
        <f t="shared" si="784"/>
        <v>0</v>
      </c>
      <c r="AL112" s="34">
        <f t="shared" si="784"/>
        <v>0</v>
      </c>
      <c r="AM112" s="34">
        <f t="shared" si="784"/>
        <v>0</v>
      </c>
      <c r="AN112" s="34">
        <f t="shared" si="784"/>
        <v>180000</v>
      </c>
      <c r="AO112" s="34">
        <f t="shared" si="784"/>
        <v>0</v>
      </c>
      <c r="AP112" s="34">
        <f t="shared" si="784"/>
        <v>180000</v>
      </c>
      <c r="AQ112" s="34">
        <f t="shared" si="784"/>
        <v>0</v>
      </c>
      <c r="AR112" s="34">
        <f t="shared" si="784"/>
        <v>0</v>
      </c>
      <c r="AS112" s="34">
        <f t="shared" si="784"/>
        <v>-63000</v>
      </c>
      <c r="AT112" s="34">
        <f t="shared" si="784"/>
        <v>98613.490466608317</v>
      </c>
      <c r="AU112" s="34">
        <f t="shared" si="784"/>
        <v>73780</v>
      </c>
      <c r="AV112" s="48">
        <f t="shared" si="784"/>
        <v>0</v>
      </c>
      <c r="AW112" s="48">
        <f t="shared" si="784"/>
        <v>-0.23</v>
      </c>
      <c r="AX112" s="48">
        <f t="shared" si="784"/>
        <v>-0.23</v>
      </c>
      <c r="AY112"/>
      <c r="AZ112"/>
      <c r="BA112" s="34">
        <f t="shared" ref="BA112:BS112" si="785">SUBTOTAL(9,BA108:BA111)</f>
        <v>180000</v>
      </c>
      <c r="BB112" s="34">
        <f t="shared" si="785"/>
        <v>0</v>
      </c>
      <c r="BC112" s="34">
        <f t="shared" si="785"/>
        <v>0</v>
      </c>
      <c r="BD112" s="34">
        <f t="shared" si="785"/>
        <v>0</v>
      </c>
      <c r="BE112" s="34">
        <f t="shared" si="785"/>
        <v>0</v>
      </c>
      <c r="BF112" s="34">
        <f t="shared" si="785"/>
        <v>0</v>
      </c>
      <c r="BG112" s="34">
        <f t="shared" si="785"/>
        <v>0</v>
      </c>
      <c r="BH112" s="34">
        <f t="shared" si="785"/>
        <v>0</v>
      </c>
      <c r="BI112" s="34">
        <f t="shared" si="785"/>
        <v>180000</v>
      </c>
      <c r="BJ112" s="34">
        <f t="shared" si="785"/>
        <v>0</v>
      </c>
      <c r="BK112" s="34">
        <f t="shared" si="785"/>
        <v>180000</v>
      </c>
      <c r="BL112" s="34">
        <f t="shared" si="785"/>
        <v>0</v>
      </c>
      <c r="BM112" s="34">
        <f t="shared" si="785"/>
        <v>0</v>
      </c>
      <c r="BN112" s="34">
        <f t="shared" si="785"/>
        <v>0</v>
      </c>
      <c r="BO112" s="34">
        <f t="shared" si="785"/>
        <v>98613.490466608317</v>
      </c>
      <c r="BP112" s="34">
        <f t="shared" si="785"/>
        <v>73780</v>
      </c>
      <c r="BQ112" s="48">
        <f t="shared" si="785"/>
        <v>0</v>
      </c>
      <c r="BR112" s="48">
        <f t="shared" si="785"/>
        <v>0</v>
      </c>
      <c r="BS112" s="48">
        <f t="shared" si="785"/>
        <v>0</v>
      </c>
      <c r="BT112" s="34">
        <f t="shared" ref="BT112:CL112" si="786">SUBTOTAL(9,BT108:BT111)</f>
        <v>180000</v>
      </c>
      <c r="BU112" s="34">
        <f t="shared" si="786"/>
        <v>0</v>
      </c>
      <c r="BV112" s="34">
        <f t="shared" si="786"/>
        <v>0</v>
      </c>
      <c r="BW112" s="34">
        <f t="shared" si="786"/>
        <v>0</v>
      </c>
      <c r="BX112" s="34">
        <f t="shared" si="786"/>
        <v>0</v>
      </c>
      <c r="BY112" s="34">
        <f t="shared" si="786"/>
        <v>0</v>
      </c>
      <c r="BZ112" s="34">
        <f t="shared" si="786"/>
        <v>0</v>
      </c>
      <c r="CA112" s="34">
        <f t="shared" si="786"/>
        <v>0</v>
      </c>
      <c r="CB112" s="34">
        <f t="shared" si="786"/>
        <v>180000</v>
      </c>
      <c r="CC112" s="34">
        <f t="shared" si="786"/>
        <v>0</v>
      </c>
      <c r="CD112" s="34">
        <f t="shared" si="786"/>
        <v>180000</v>
      </c>
      <c r="CE112" s="34">
        <f t="shared" si="786"/>
        <v>0</v>
      </c>
      <c r="CF112" s="34">
        <f t="shared" si="786"/>
        <v>0</v>
      </c>
      <c r="CG112" s="34">
        <f t="shared" si="786"/>
        <v>0</v>
      </c>
      <c r="CH112" s="34">
        <f t="shared" si="786"/>
        <v>98613.490466608317</v>
      </c>
      <c r="CI112" s="34">
        <f t="shared" si="786"/>
        <v>73780</v>
      </c>
      <c r="CJ112" s="63">
        <f t="shared" si="786"/>
        <v>0</v>
      </c>
      <c r="CK112" s="63">
        <f t="shared" si="786"/>
        <v>0</v>
      </c>
      <c r="CL112" s="63">
        <f t="shared" si="786"/>
        <v>0</v>
      </c>
      <c r="CM112" s="34">
        <f t="shared" ref="CM112:DE112" si="787">SUBTOTAL(9,CM108:CM111)</f>
        <v>180000</v>
      </c>
      <c r="CN112" s="34">
        <f t="shared" si="787"/>
        <v>0</v>
      </c>
      <c r="CO112" s="34">
        <f t="shared" si="787"/>
        <v>0</v>
      </c>
      <c r="CP112" s="34">
        <f t="shared" si="787"/>
        <v>0</v>
      </c>
      <c r="CQ112" s="34">
        <f t="shared" si="787"/>
        <v>0</v>
      </c>
      <c r="CR112" s="34">
        <f t="shared" si="787"/>
        <v>0</v>
      </c>
      <c r="CS112" s="34">
        <f t="shared" si="787"/>
        <v>0</v>
      </c>
      <c r="CT112" s="34">
        <f t="shared" si="787"/>
        <v>0</v>
      </c>
      <c r="CU112" s="34">
        <f t="shared" si="787"/>
        <v>180000</v>
      </c>
      <c r="CV112" s="34">
        <f t="shared" si="787"/>
        <v>0</v>
      </c>
      <c r="CW112" s="34">
        <f t="shared" si="787"/>
        <v>180000</v>
      </c>
      <c r="CX112" s="34">
        <f t="shared" si="787"/>
        <v>0</v>
      </c>
      <c r="CY112" s="34">
        <f t="shared" si="787"/>
        <v>0</v>
      </c>
      <c r="CZ112" s="34">
        <f t="shared" si="787"/>
        <v>0</v>
      </c>
      <c r="DA112" s="34">
        <f t="shared" si="787"/>
        <v>98613.490466608317</v>
      </c>
      <c r="DB112" s="34">
        <f t="shared" si="787"/>
        <v>73780</v>
      </c>
      <c r="DC112" s="63">
        <f t="shared" si="787"/>
        <v>0</v>
      </c>
      <c r="DD112" s="63">
        <f t="shared" si="787"/>
        <v>0</v>
      </c>
      <c r="DE112" s="63">
        <f t="shared" si="787"/>
        <v>0</v>
      </c>
      <c r="DF112" s="34">
        <f t="shared" ref="DF112:DX112" si="788">SUBTOTAL(9,DF108:DF111)</f>
        <v>180000</v>
      </c>
      <c r="DG112" s="34">
        <f t="shared" si="788"/>
        <v>0</v>
      </c>
      <c r="DH112" s="34">
        <f t="shared" si="788"/>
        <v>0</v>
      </c>
      <c r="DI112" s="34">
        <f t="shared" si="788"/>
        <v>0</v>
      </c>
      <c r="DJ112" s="34">
        <f t="shared" si="788"/>
        <v>0</v>
      </c>
      <c r="DK112" s="34">
        <f t="shared" si="788"/>
        <v>0</v>
      </c>
      <c r="DL112" s="34">
        <f t="shared" si="788"/>
        <v>0</v>
      </c>
      <c r="DM112" s="34">
        <f t="shared" si="788"/>
        <v>0</v>
      </c>
      <c r="DN112" s="34">
        <f t="shared" si="788"/>
        <v>180000</v>
      </c>
      <c r="DO112" s="34">
        <f t="shared" si="788"/>
        <v>0</v>
      </c>
      <c r="DP112" s="34">
        <f t="shared" si="788"/>
        <v>180000</v>
      </c>
      <c r="DQ112" s="34">
        <f t="shared" si="788"/>
        <v>0</v>
      </c>
      <c r="DR112" s="34">
        <f t="shared" si="788"/>
        <v>0</v>
      </c>
      <c r="DS112" s="34">
        <f t="shared" si="788"/>
        <v>0</v>
      </c>
      <c r="DT112" s="34">
        <f t="shared" si="788"/>
        <v>98613.490466608317</v>
      </c>
      <c r="DU112" s="34">
        <f t="shared" si="788"/>
        <v>73780</v>
      </c>
      <c r="DV112" s="63">
        <f t="shared" si="788"/>
        <v>0</v>
      </c>
      <c r="DW112" s="63">
        <f t="shared" si="788"/>
        <v>0</v>
      </c>
      <c r="DX112" s="63">
        <f t="shared" si="788"/>
        <v>0</v>
      </c>
    </row>
    <row r="113" spans="1:128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41">
        <f>I113+P113</f>
        <v>230300</v>
      </c>
      <c r="I113" s="41">
        <f>K113+L113+M113+N113+O113</f>
        <v>0</v>
      </c>
      <c r="J113" s="5"/>
      <c r="K113" s="9"/>
      <c r="L113" s="9"/>
      <c r="M113" s="9"/>
      <c r="N113" s="9"/>
      <c r="O113" s="9"/>
      <c r="P113" s="41">
        <f>Q113+R113+S113</f>
        <v>230300</v>
      </c>
      <c r="Q113" s="9"/>
      <c r="R113" s="9">
        <v>230300</v>
      </c>
      <c r="S113" s="9"/>
      <c r="T113" s="71">
        <f>(L113+M113+N113)*-1</f>
        <v>0</v>
      </c>
      <c r="U113" s="71">
        <f>(Q113+R113)*-1</f>
        <v>-230300</v>
      </c>
      <c r="V113" s="9">
        <f t="shared" ref="V113:W116" si="789">ROUND(T113*0.65,0)</f>
        <v>0</v>
      </c>
      <c r="W113" s="9">
        <f t="shared" si="789"/>
        <v>-149695</v>
      </c>
      <c r="X113" s="9">
        <v>56067</v>
      </c>
      <c r="Y113" s="9">
        <v>27130</v>
      </c>
      <c r="Z113" s="76">
        <f>IF(T113=0,0,ROUND((T113+L113)/X113/10,2))</f>
        <v>0</v>
      </c>
      <c r="AA113" s="76">
        <f>IF(U113=0,0,ROUND((U113+Q113)/Y113/10,2))</f>
        <v>-0.85</v>
      </c>
      <c r="AB113" s="76">
        <f>Z113+AA113</f>
        <v>-0.85</v>
      </c>
      <c r="AC113" s="47">
        <v>0</v>
      </c>
      <c r="AD113" s="47">
        <v>-0.55000000000000004</v>
      </c>
      <c r="AE113" s="47">
        <f>AC113+AD113</f>
        <v>-0.55000000000000004</v>
      </c>
      <c r="AF113" s="41">
        <f>AG113+AN113</f>
        <v>230300</v>
      </c>
      <c r="AG113" s="41">
        <f>AI113+AJ113+AK113+AL113+AM113</f>
        <v>0</v>
      </c>
      <c r="AH113" s="5"/>
      <c r="AI113" s="9"/>
      <c r="AJ113" s="9"/>
      <c r="AK113" s="9"/>
      <c r="AL113" s="9"/>
      <c r="AM113" s="9"/>
      <c r="AN113" s="41">
        <f>AO113+AP113+AQ113</f>
        <v>230300</v>
      </c>
      <c r="AO113" s="9"/>
      <c r="AP113" s="9">
        <v>230300</v>
      </c>
      <c r="AQ113" s="9"/>
      <c r="AR113" s="88">
        <f>((AL113+AK113+AJ113)-((V113)*-1))*-1</f>
        <v>0</v>
      </c>
      <c r="AS113" s="88">
        <f>((AO113+AP113)-((W113)*-1))*-1</f>
        <v>-80605</v>
      </c>
      <c r="AT113" s="9">
        <v>56067</v>
      </c>
      <c r="AU113" s="9">
        <v>27130</v>
      </c>
      <c r="AV113" s="93">
        <f t="shared" ref="AV113" si="790">ROUND((AY113/AT113/10)+(AC113),2)*-1</f>
        <v>0</v>
      </c>
      <c r="AW113" s="93">
        <f t="shared" ref="AW113:AW116" si="791">ROUND((AZ113/AU113/10)+AD113,2)*-1</f>
        <v>-0.3</v>
      </c>
      <c r="AX113" s="93">
        <f>AV113+AW113</f>
        <v>-0.3</v>
      </c>
      <c r="AY113" s="95">
        <f t="shared" ref="AY113:AY116" si="792">AK113+AL113</f>
        <v>0</v>
      </c>
      <c r="AZ113" s="95">
        <f t="shared" ref="AZ113:AZ116" si="793">AP113</f>
        <v>230300</v>
      </c>
      <c r="BA113" s="96">
        <f>BB113+BI113</f>
        <v>230300</v>
      </c>
      <c r="BB113" s="96">
        <f>BD113+BE113+BF113+BG113+BH113</f>
        <v>0</v>
      </c>
      <c r="BC113" s="97"/>
      <c r="BD113" s="88"/>
      <c r="BE113" s="88"/>
      <c r="BF113" s="88"/>
      <c r="BG113" s="88"/>
      <c r="BH113" s="88"/>
      <c r="BI113" s="96">
        <f>BJ113+BK113+BL113</f>
        <v>230300</v>
      </c>
      <c r="BJ113" s="88"/>
      <c r="BK113" s="88">
        <v>230300</v>
      </c>
      <c r="BL113" s="88"/>
      <c r="BM113" s="88">
        <f t="shared" ref="BM113:BM116" si="794">(BE113+BF113+BG113)-(AJ113+AK113+AL113)</f>
        <v>0</v>
      </c>
      <c r="BN113" s="88">
        <f t="shared" ref="BN113:BN116" si="795">(BJ113+BK113)-(AO113+AP113)</f>
        <v>0</v>
      </c>
      <c r="BO113" s="9">
        <v>56067</v>
      </c>
      <c r="BP113" s="9">
        <v>27130</v>
      </c>
      <c r="BQ113" s="93">
        <f t="shared" ref="BQ113" si="796">ROUND(((BF113+BG113)-(AK113+AL113))/BO113/10,2)*-1</f>
        <v>0</v>
      </c>
      <c r="BR113" s="93">
        <f t="shared" ref="BR113:BR116" si="797">ROUND(((BK113-AP113)/BP113/10),2)*-1</f>
        <v>0</v>
      </c>
      <c r="BS113" s="93">
        <f>BQ113+BR113</f>
        <v>0</v>
      </c>
      <c r="BT113" s="96">
        <f>BU113+CB113</f>
        <v>326137</v>
      </c>
      <c r="BU113" s="96">
        <f>BW113+BX113+BY113+BZ113+CA113</f>
        <v>95837</v>
      </c>
      <c r="BV113" s="84"/>
      <c r="BW113" s="85"/>
      <c r="BX113" s="85"/>
      <c r="BY113" s="85">
        <v>95837</v>
      </c>
      <c r="BZ113" s="85"/>
      <c r="CA113" s="85"/>
      <c r="CB113" s="83">
        <v>230300</v>
      </c>
      <c r="CC113" s="85"/>
      <c r="CD113" s="85">
        <v>230300</v>
      </c>
      <c r="CE113" s="85"/>
      <c r="CF113" s="88">
        <f t="shared" ref="CF113:CF116" si="798">(BX113+BY113+BZ113)-(BE113+BF113+BG113)</f>
        <v>95837</v>
      </c>
      <c r="CG113" s="88">
        <f t="shared" ref="CG113:CG116" si="799">(CC113+CD113)-(BJ113+BK113)</f>
        <v>0</v>
      </c>
      <c r="CH113" s="9">
        <v>56067</v>
      </c>
      <c r="CI113" s="9">
        <v>27130</v>
      </c>
      <c r="CJ113" s="99">
        <f t="shared" ref="CJ113" si="800">ROUND(((BY113+BZ113)-(BF113+BG113))/CH113/10,2)*-1</f>
        <v>-0.17</v>
      </c>
      <c r="CK113" s="99">
        <f t="shared" ref="CK113:CK116" si="801">ROUND(((CD113-BK113)/CI113/10),2)*-1</f>
        <v>0</v>
      </c>
      <c r="CL113" s="99">
        <f>CJ113+CK113</f>
        <v>-0.17</v>
      </c>
      <c r="CM113" s="96">
        <f>CN113+CU113</f>
        <v>326137</v>
      </c>
      <c r="CN113" s="96">
        <f>CP113+CQ113+CR113+CS113+CT113</f>
        <v>95837</v>
      </c>
      <c r="CO113" s="97"/>
      <c r="CP113" s="88"/>
      <c r="CQ113" s="88"/>
      <c r="CR113" s="88">
        <v>95837</v>
      </c>
      <c r="CS113" s="88"/>
      <c r="CT113" s="88"/>
      <c r="CU113" s="96">
        <v>230300</v>
      </c>
      <c r="CV113" s="88"/>
      <c r="CW113" s="88">
        <v>230300</v>
      </c>
      <c r="CX113" s="88"/>
      <c r="CY113" s="88">
        <f t="shared" ref="CY113:CY116" si="802">(CQ113+CR113+CS113)-(BX113+BY113+BZ113)</f>
        <v>0</v>
      </c>
      <c r="CZ113" s="88">
        <f t="shared" ref="CZ113:CZ116" si="803">(CV113+CW113)-(CC113+CD113)</f>
        <v>0</v>
      </c>
      <c r="DA113" s="9">
        <v>56067</v>
      </c>
      <c r="DB113" s="9">
        <v>27130</v>
      </c>
      <c r="DC113" s="99">
        <f t="shared" ref="DC113" si="804">ROUND(((CR113+CS113)-(BY113+BZ113))/DA113/10,2)*-1</f>
        <v>0</v>
      </c>
      <c r="DD113" s="99">
        <f t="shared" ref="DD113" si="805">ROUND(((CW113-CD113)/DB113/10),2)*-1</f>
        <v>0</v>
      </c>
      <c r="DE113" s="99">
        <f>DC113+DD113</f>
        <v>0</v>
      </c>
      <c r="DF113" s="96">
        <f>DG113+DN113</f>
        <v>326137</v>
      </c>
      <c r="DG113" s="96">
        <f>DI113+DJ113+DK113+DL113+DM113</f>
        <v>95837</v>
      </c>
      <c r="DH113" s="97"/>
      <c r="DI113" s="88"/>
      <c r="DJ113" s="88"/>
      <c r="DK113" s="88">
        <v>95837</v>
      </c>
      <c r="DL113" s="88"/>
      <c r="DM113" s="88"/>
      <c r="DN113" s="96">
        <v>230300</v>
      </c>
      <c r="DO113" s="88"/>
      <c r="DP113" s="88">
        <v>230300</v>
      </c>
      <c r="DQ113" s="88"/>
      <c r="DR113" s="88">
        <f t="shared" ref="DR113:DR116" si="806">(DJ113+DK113+DL113)-(CQ113+CR113+CS113)</f>
        <v>0</v>
      </c>
      <c r="DS113" s="88">
        <f t="shared" ref="DS113:DS116" si="807">(DO113+DP113)-(CV113+CW113)</f>
        <v>0</v>
      </c>
      <c r="DT113" s="9">
        <v>56067</v>
      </c>
      <c r="DU113" s="9">
        <v>27130</v>
      </c>
      <c r="DV113" s="99">
        <f t="shared" ref="DV113" si="808">ROUND(((DK113+DL113)-(CR113+CS113))/DT113/10,2)*-1</f>
        <v>0</v>
      </c>
      <c r="DW113" s="99">
        <f t="shared" ref="DW113" si="809">ROUND(((DP113-CW113)/DU113/10),2)*-1</f>
        <v>0</v>
      </c>
      <c r="DX113" s="99">
        <f>DV113+DW113</f>
        <v>0</v>
      </c>
    </row>
    <row r="114" spans="1:128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41">
        <f>I114+P114</f>
        <v>0</v>
      </c>
      <c r="I114" s="41">
        <f>K114+L114+M114+N114+O114</f>
        <v>0</v>
      </c>
      <c r="J114" s="5"/>
      <c r="K114" s="9"/>
      <c r="L114" s="9"/>
      <c r="M114" s="9"/>
      <c r="N114" s="9"/>
      <c r="O114" s="9"/>
      <c r="P114" s="41">
        <f>Q114+R114+S114</f>
        <v>0</v>
      </c>
      <c r="Q114" s="9"/>
      <c r="R114" s="9"/>
      <c r="S114" s="9"/>
      <c r="T114" s="71">
        <f>(L114+M114+N114)*-1</f>
        <v>0</v>
      </c>
      <c r="U114" s="71">
        <f>(Q114+R114)*-1</f>
        <v>0</v>
      </c>
      <c r="V114" s="9">
        <f t="shared" si="789"/>
        <v>0</v>
      </c>
      <c r="W114" s="9">
        <f t="shared" si="789"/>
        <v>0</v>
      </c>
      <c r="X114" s="46" t="s">
        <v>225</v>
      </c>
      <c r="Y114" s="46" t="s">
        <v>225</v>
      </c>
      <c r="Z114" s="76">
        <f>IF(T114=0,0,ROUND((T114+L114)/X114/10,2))</f>
        <v>0</v>
      </c>
      <c r="AA114" s="76">
        <f>IF(U114=0,0,ROUND((U114+Q114)/Y114/10,2))</f>
        <v>0</v>
      </c>
      <c r="AB114" s="76">
        <f>Z114+AA114</f>
        <v>0</v>
      </c>
      <c r="AC114" s="47">
        <v>0</v>
      </c>
      <c r="AD114" s="47">
        <v>0</v>
      </c>
      <c r="AE114" s="47">
        <f>AC114+AD114</f>
        <v>0</v>
      </c>
      <c r="AF114" s="41">
        <f>AG114+AN114</f>
        <v>0</v>
      </c>
      <c r="AG114" s="41">
        <f>AI114+AJ114+AK114+AL114+AM114</f>
        <v>0</v>
      </c>
      <c r="AH114" s="5"/>
      <c r="AI114" s="9"/>
      <c r="AJ114" s="9"/>
      <c r="AK114" s="9"/>
      <c r="AL114" s="9"/>
      <c r="AM114" s="9"/>
      <c r="AN114" s="41">
        <f>AO114+AP114+AQ114</f>
        <v>0</v>
      </c>
      <c r="AO114" s="9"/>
      <c r="AP114" s="9"/>
      <c r="AQ114" s="9"/>
      <c r="AR114" s="88">
        <f>((AL114+AK114+AJ114)-((V114)*-1))*-1</f>
        <v>0</v>
      </c>
      <c r="AS114" s="88">
        <f>((AO114+AP114)-((W114)*-1))*-1</f>
        <v>0</v>
      </c>
      <c r="AT114" s="46" t="s">
        <v>225</v>
      </c>
      <c r="AU114" s="46" t="s">
        <v>225</v>
      </c>
      <c r="AV114" s="93">
        <v>0</v>
      </c>
      <c r="AW114" s="93">
        <v>0</v>
      </c>
      <c r="AX114" s="93">
        <f>AV114+AW114</f>
        <v>0</v>
      </c>
      <c r="AY114" s="95">
        <f t="shared" si="792"/>
        <v>0</v>
      </c>
      <c r="AZ114" s="95">
        <f t="shared" si="793"/>
        <v>0</v>
      </c>
      <c r="BA114" s="96">
        <f>BB114+BI114</f>
        <v>0</v>
      </c>
      <c r="BB114" s="96">
        <f>BD114+BE114+BF114+BG114+BH114</f>
        <v>0</v>
      </c>
      <c r="BC114" s="97"/>
      <c r="BD114" s="88"/>
      <c r="BE114" s="88"/>
      <c r="BF114" s="88"/>
      <c r="BG114" s="88"/>
      <c r="BH114" s="88"/>
      <c r="BI114" s="96">
        <f>BJ114+BK114+BL114</f>
        <v>0</v>
      </c>
      <c r="BJ114" s="88"/>
      <c r="BK114" s="88"/>
      <c r="BL114" s="88"/>
      <c r="BM114" s="88">
        <f t="shared" si="794"/>
        <v>0</v>
      </c>
      <c r="BN114" s="88">
        <f t="shared" si="795"/>
        <v>0</v>
      </c>
      <c r="BO114" s="46" t="s">
        <v>225</v>
      </c>
      <c r="BP114" s="46" t="s">
        <v>225</v>
      </c>
      <c r="BQ114" s="93">
        <v>0</v>
      </c>
      <c r="BR114" s="93">
        <v>0</v>
      </c>
      <c r="BS114" s="93">
        <f>BQ114+BR114</f>
        <v>0</v>
      </c>
      <c r="BT114" s="96">
        <f>BU114+CB114</f>
        <v>0</v>
      </c>
      <c r="BU114" s="96">
        <f>BW114+BX114+BY114+BZ114+CA114</f>
        <v>0</v>
      </c>
      <c r="BV114" s="84"/>
      <c r="BW114" s="85"/>
      <c r="BX114" s="85"/>
      <c r="BY114" s="85"/>
      <c r="BZ114" s="85"/>
      <c r="CA114" s="85"/>
      <c r="CB114" s="83">
        <v>0</v>
      </c>
      <c r="CC114" s="85"/>
      <c r="CD114" s="85"/>
      <c r="CE114" s="85"/>
      <c r="CF114" s="88">
        <f t="shared" si="798"/>
        <v>0</v>
      </c>
      <c r="CG114" s="88">
        <f t="shared" si="799"/>
        <v>0</v>
      </c>
      <c r="CH114" s="46" t="s">
        <v>225</v>
      </c>
      <c r="CI114" s="46" t="s">
        <v>225</v>
      </c>
      <c r="CJ114" s="99">
        <v>0</v>
      </c>
      <c r="CK114" s="99">
        <v>0</v>
      </c>
      <c r="CL114" s="99">
        <f>CJ114+CK114</f>
        <v>0</v>
      </c>
      <c r="CM114" s="96">
        <f>CN114+CU114</f>
        <v>0</v>
      </c>
      <c r="CN114" s="96">
        <f>CP114+CQ114+CR114+CS114+CT114</f>
        <v>0</v>
      </c>
      <c r="CO114" s="97"/>
      <c r="CP114" s="88"/>
      <c r="CQ114" s="88"/>
      <c r="CR114" s="88"/>
      <c r="CS114" s="88"/>
      <c r="CT114" s="88"/>
      <c r="CU114" s="96">
        <v>0</v>
      </c>
      <c r="CV114" s="88"/>
      <c r="CW114" s="88"/>
      <c r="CX114" s="88"/>
      <c r="CY114" s="88">
        <f t="shared" si="802"/>
        <v>0</v>
      </c>
      <c r="CZ114" s="88">
        <f t="shared" si="803"/>
        <v>0</v>
      </c>
      <c r="DA114" s="46" t="s">
        <v>225</v>
      </c>
      <c r="DB114" s="46" t="s">
        <v>225</v>
      </c>
      <c r="DC114" s="99">
        <v>0</v>
      </c>
      <c r="DD114" s="99">
        <v>0</v>
      </c>
      <c r="DE114" s="99">
        <f>DC114+DD114</f>
        <v>0</v>
      </c>
      <c r="DF114" s="96">
        <f>DG114+DN114</f>
        <v>0</v>
      </c>
      <c r="DG114" s="96">
        <f>DI114+DJ114+DK114+DL114+DM114</f>
        <v>0</v>
      </c>
      <c r="DH114" s="97"/>
      <c r="DI114" s="88"/>
      <c r="DJ114" s="88"/>
      <c r="DK114" s="88"/>
      <c r="DL114" s="88"/>
      <c r="DM114" s="88"/>
      <c r="DN114" s="96">
        <v>0</v>
      </c>
      <c r="DO114" s="88"/>
      <c r="DP114" s="88"/>
      <c r="DQ114" s="88"/>
      <c r="DR114" s="88">
        <f t="shared" si="806"/>
        <v>0</v>
      </c>
      <c r="DS114" s="88">
        <f t="shared" si="807"/>
        <v>0</v>
      </c>
      <c r="DT114" s="46" t="s">
        <v>225</v>
      </c>
      <c r="DU114" s="46" t="s">
        <v>225</v>
      </c>
      <c r="DV114" s="99">
        <v>0</v>
      </c>
      <c r="DW114" s="99">
        <v>0</v>
      </c>
      <c r="DX114" s="99">
        <f>DV114+DW114</f>
        <v>0</v>
      </c>
    </row>
    <row r="115" spans="1:128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41">
        <f>I115+P115</f>
        <v>134000</v>
      </c>
      <c r="I115" s="41">
        <f>K115+L115+M115+N115+O115</f>
        <v>0</v>
      </c>
      <c r="J115" s="5"/>
      <c r="K115" s="9"/>
      <c r="L115" s="9"/>
      <c r="M115" s="9"/>
      <c r="N115" s="9"/>
      <c r="O115" s="9"/>
      <c r="P115" s="41">
        <f>Q115+R115+S115</f>
        <v>134000</v>
      </c>
      <c r="Q115" s="9"/>
      <c r="R115" s="9">
        <v>134000</v>
      </c>
      <c r="S115" s="9"/>
      <c r="T115" s="71">
        <f>(L115+M115+N115)*-1</f>
        <v>0</v>
      </c>
      <c r="U115" s="71">
        <f>(Q115+R115)*-1</f>
        <v>-134000</v>
      </c>
      <c r="V115" s="9">
        <f t="shared" si="789"/>
        <v>0</v>
      </c>
      <c r="W115" s="9">
        <f t="shared" si="789"/>
        <v>-87100</v>
      </c>
      <c r="X115" s="46" t="s">
        <v>225</v>
      </c>
      <c r="Y115" s="9">
        <v>26460</v>
      </c>
      <c r="Z115" s="76">
        <f>IF(T115=0,0,ROUND((T115+L115)/X115/10,2))</f>
        <v>0</v>
      </c>
      <c r="AA115" s="76">
        <f>IF(U115=0,0,ROUND((U115+Q115)/Y115/10,2))</f>
        <v>-0.51</v>
      </c>
      <c r="AB115" s="76">
        <f>Z115+AA115</f>
        <v>-0.51</v>
      </c>
      <c r="AC115" s="47">
        <v>0</v>
      </c>
      <c r="AD115" s="47">
        <v>-0.33</v>
      </c>
      <c r="AE115" s="47">
        <f>AC115+AD115</f>
        <v>-0.33</v>
      </c>
      <c r="AF115" s="41">
        <f>AG115+AN115</f>
        <v>134000</v>
      </c>
      <c r="AG115" s="41">
        <f>AI115+AJ115+AK115+AL115+AM115</f>
        <v>0</v>
      </c>
      <c r="AH115" s="5"/>
      <c r="AI115" s="9"/>
      <c r="AJ115" s="9"/>
      <c r="AK115" s="9"/>
      <c r="AL115" s="9"/>
      <c r="AM115" s="9"/>
      <c r="AN115" s="41">
        <f>AO115+AP115+AQ115</f>
        <v>134000</v>
      </c>
      <c r="AO115" s="9"/>
      <c r="AP115" s="9">
        <v>134000</v>
      </c>
      <c r="AQ115" s="9"/>
      <c r="AR115" s="88">
        <f>((AL115+AK115+AJ115)-((V115)*-1))*-1</f>
        <v>0</v>
      </c>
      <c r="AS115" s="88">
        <f>((AO115+AP115)-((W115)*-1))*-1</f>
        <v>-46900</v>
      </c>
      <c r="AT115" s="46" t="s">
        <v>225</v>
      </c>
      <c r="AU115" s="9">
        <v>26460</v>
      </c>
      <c r="AV115" s="93">
        <v>0</v>
      </c>
      <c r="AW115" s="93">
        <f t="shared" si="791"/>
        <v>-0.18</v>
      </c>
      <c r="AX115" s="93">
        <f>AV115+AW115</f>
        <v>-0.18</v>
      </c>
      <c r="AY115" s="95">
        <f t="shared" si="792"/>
        <v>0</v>
      </c>
      <c r="AZ115" s="95">
        <f t="shared" si="793"/>
        <v>134000</v>
      </c>
      <c r="BA115" s="96">
        <f>BB115+BI115</f>
        <v>134000</v>
      </c>
      <c r="BB115" s="96">
        <f>BD115+BE115+BF115+BG115+BH115</f>
        <v>0</v>
      </c>
      <c r="BC115" s="97"/>
      <c r="BD115" s="88"/>
      <c r="BE115" s="88"/>
      <c r="BF115" s="88"/>
      <c r="BG115" s="88"/>
      <c r="BH115" s="88"/>
      <c r="BI115" s="96">
        <f>BJ115+BK115+BL115</f>
        <v>134000</v>
      </c>
      <c r="BJ115" s="88"/>
      <c r="BK115" s="88">
        <v>134000</v>
      </c>
      <c r="BL115" s="88"/>
      <c r="BM115" s="88">
        <f t="shared" si="794"/>
        <v>0</v>
      </c>
      <c r="BN115" s="88">
        <f t="shared" si="795"/>
        <v>0</v>
      </c>
      <c r="BO115" s="46" t="s">
        <v>225</v>
      </c>
      <c r="BP115" s="9">
        <v>26460</v>
      </c>
      <c r="BQ115" s="93">
        <v>0</v>
      </c>
      <c r="BR115" s="93">
        <f t="shared" si="797"/>
        <v>0</v>
      </c>
      <c r="BS115" s="93">
        <f>BQ115+BR115</f>
        <v>0</v>
      </c>
      <c r="BT115" s="96">
        <f>BU115+CB115</f>
        <v>134000</v>
      </c>
      <c r="BU115" s="96">
        <f>BW115+BX115+BY115+BZ115+CA115</f>
        <v>0</v>
      </c>
      <c r="BV115" s="84"/>
      <c r="BW115" s="85"/>
      <c r="BX115" s="85"/>
      <c r="BY115" s="85"/>
      <c r="BZ115" s="85"/>
      <c r="CA115" s="85"/>
      <c r="CB115" s="83">
        <v>134000</v>
      </c>
      <c r="CC115" s="85"/>
      <c r="CD115" s="85">
        <v>134000</v>
      </c>
      <c r="CE115" s="85"/>
      <c r="CF115" s="88">
        <f t="shared" si="798"/>
        <v>0</v>
      </c>
      <c r="CG115" s="88">
        <f t="shared" si="799"/>
        <v>0</v>
      </c>
      <c r="CH115" s="46" t="s">
        <v>225</v>
      </c>
      <c r="CI115" s="9">
        <v>26460</v>
      </c>
      <c r="CJ115" s="99">
        <v>0</v>
      </c>
      <c r="CK115" s="99">
        <f t="shared" si="801"/>
        <v>0</v>
      </c>
      <c r="CL115" s="99">
        <f>CJ115+CK115</f>
        <v>0</v>
      </c>
      <c r="CM115" s="96">
        <f>CN115+CU115</f>
        <v>134000</v>
      </c>
      <c r="CN115" s="96">
        <f>CP115+CQ115+CR115+CS115+CT115</f>
        <v>0</v>
      </c>
      <c r="CO115" s="97"/>
      <c r="CP115" s="88"/>
      <c r="CQ115" s="88"/>
      <c r="CR115" s="88"/>
      <c r="CS115" s="88"/>
      <c r="CT115" s="88"/>
      <c r="CU115" s="96">
        <v>134000</v>
      </c>
      <c r="CV115" s="88"/>
      <c r="CW115" s="88">
        <v>134000</v>
      </c>
      <c r="CX115" s="88"/>
      <c r="CY115" s="88">
        <f t="shared" si="802"/>
        <v>0</v>
      </c>
      <c r="CZ115" s="88">
        <f t="shared" si="803"/>
        <v>0</v>
      </c>
      <c r="DA115" s="46" t="s">
        <v>225</v>
      </c>
      <c r="DB115" s="9">
        <v>26460</v>
      </c>
      <c r="DC115" s="99">
        <v>0</v>
      </c>
      <c r="DD115" s="99">
        <f t="shared" ref="DD115:DD116" si="810">ROUND(((CW115-CD115)/DB115/10),2)*-1</f>
        <v>0</v>
      </c>
      <c r="DE115" s="99">
        <f>DC115+DD115</f>
        <v>0</v>
      </c>
      <c r="DF115" s="96">
        <f>DG115+DN115</f>
        <v>134000</v>
      </c>
      <c r="DG115" s="96">
        <f>DI115+DJ115+DK115+DL115+DM115</f>
        <v>0</v>
      </c>
      <c r="DH115" s="97"/>
      <c r="DI115" s="88"/>
      <c r="DJ115" s="88"/>
      <c r="DK115" s="88"/>
      <c r="DL115" s="88"/>
      <c r="DM115" s="88"/>
      <c r="DN115" s="96">
        <v>134000</v>
      </c>
      <c r="DO115" s="88"/>
      <c r="DP115" s="88">
        <v>134000</v>
      </c>
      <c r="DQ115" s="88"/>
      <c r="DR115" s="88">
        <f t="shared" si="806"/>
        <v>0</v>
      </c>
      <c r="DS115" s="88">
        <f t="shared" si="807"/>
        <v>0</v>
      </c>
      <c r="DT115" s="46" t="s">
        <v>225</v>
      </c>
      <c r="DU115" s="9">
        <v>26460</v>
      </c>
      <c r="DV115" s="99">
        <v>0</v>
      </c>
      <c r="DW115" s="99">
        <f t="shared" ref="DW115:DW116" si="811">ROUND(((DP115-CW115)/DU115/10),2)*-1</f>
        <v>0</v>
      </c>
      <c r="DX115" s="99">
        <f>DV115+DW115</f>
        <v>0</v>
      </c>
    </row>
    <row r="116" spans="1:128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41">
        <f>I116+P116</f>
        <v>0</v>
      </c>
      <c r="I116" s="41">
        <f>K116+L116+M116+N116+O116</f>
        <v>0</v>
      </c>
      <c r="J116" s="5"/>
      <c r="K116" s="9"/>
      <c r="L116" s="9"/>
      <c r="M116" s="9"/>
      <c r="N116" s="9"/>
      <c r="O116" s="9"/>
      <c r="P116" s="41">
        <f>Q116+R116+S116</f>
        <v>0</v>
      </c>
      <c r="Q116" s="9"/>
      <c r="R116" s="9"/>
      <c r="S116" s="9"/>
      <c r="T116" s="71">
        <f>(L116+M116+N116)*-1</f>
        <v>0</v>
      </c>
      <c r="U116" s="71">
        <f>(Q116+R116)*-1</f>
        <v>0</v>
      </c>
      <c r="V116" s="9">
        <f t="shared" si="789"/>
        <v>0</v>
      </c>
      <c r="W116" s="9">
        <f t="shared" si="789"/>
        <v>0</v>
      </c>
      <c r="X116" s="46" t="s">
        <v>225</v>
      </c>
      <c r="Y116" s="9">
        <v>26460</v>
      </c>
      <c r="Z116" s="76">
        <f>IF(T116=0,0,ROUND((T116+L116)/X116/10,2))</f>
        <v>0</v>
      </c>
      <c r="AA116" s="76">
        <f>IF(U116=0,0,ROUND((U116+Q116)/Y116/10,2))</f>
        <v>0</v>
      </c>
      <c r="AB116" s="76">
        <f>Z116+AA116</f>
        <v>0</v>
      </c>
      <c r="AC116" s="47">
        <v>0</v>
      </c>
      <c r="AD116" s="47">
        <v>0</v>
      </c>
      <c r="AE116" s="47">
        <f>AC116+AD116</f>
        <v>0</v>
      </c>
      <c r="AF116" s="41">
        <f>AG116+AN116</f>
        <v>0</v>
      </c>
      <c r="AG116" s="41">
        <f>AI116+AJ116+AK116+AL116+AM116</f>
        <v>0</v>
      </c>
      <c r="AH116" s="5"/>
      <c r="AI116" s="9"/>
      <c r="AJ116" s="9"/>
      <c r="AK116" s="9"/>
      <c r="AL116" s="9"/>
      <c r="AM116" s="9"/>
      <c r="AN116" s="41">
        <f>AO116+AP116+AQ116</f>
        <v>0</v>
      </c>
      <c r="AO116" s="9"/>
      <c r="AP116" s="9"/>
      <c r="AQ116" s="9"/>
      <c r="AR116" s="88">
        <f>((AL116+AK116+AJ116)-((V116)*-1))*-1</f>
        <v>0</v>
      </c>
      <c r="AS116" s="88">
        <f>((AO116+AP116)-((W116)*-1))*-1</f>
        <v>0</v>
      </c>
      <c r="AT116" s="46" t="s">
        <v>225</v>
      </c>
      <c r="AU116" s="9">
        <v>26460</v>
      </c>
      <c r="AV116" s="93">
        <v>0</v>
      </c>
      <c r="AW116" s="93">
        <f t="shared" si="791"/>
        <v>0</v>
      </c>
      <c r="AX116" s="93">
        <f>AV116+AW116</f>
        <v>0</v>
      </c>
      <c r="AY116" s="95">
        <f t="shared" si="792"/>
        <v>0</v>
      </c>
      <c r="AZ116" s="95">
        <f t="shared" si="793"/>
        <v>0</v>
      </c>
      <c r="BA116" s="96">
        <f>BB116+BI116</f>
        <v>0</v>
      </c>
      <c r="BB116" s="96">
        <f>BD116+BE116+BF116+BG116+BH116</f>
        <v>0</v>
      </c>
      <c r="BC116" s="97"/>
      <c r="BD116" s="88"/>
      <c r="BE116" s="88"/>
      <c r="BF116" s="88"/>
      <c r="BG116" s="88"/>
      <c r="BH116" s="88"/>
      <c r="BI116" s="96">
        <f>BJ116+BK116+BL116</f>
        <v>0</v>
      </c>
      <c r="BJ116" s="88"/>
      <c r="BK116" s="88"/>
      <c r="BL116" s="88"/>
      <c r="BM116" s="88">
        <f t="shared" si="794"/>
        <v>0</v>
      </c>
      <c r="BN116" s="88">
        <f t="shared" si="795"/>
        <v>0</v>
      </c>
      <c r="BO116" s="46" t="s">
        <v>225</v>
      </c>
      <c r="BP116" s="9">
        <v>26460</v>
      </c>
      <c r="BQ116" s="93">
        <v>0</v>
      </c>
      <c r="BR116" s="93">
        <f t="shared" si="797"/>
        <v>0</v>
      </c>
      <c r="BS116" s="93">
        <f>BQ116+BR116</f>
        <v>0</v>
      </c>
      <c r="BT116" s="96">
        <f>BU116+CB116</f>
        <v>0</v>
      </c>
      <c r="BU116" s="96">
        <f>BW116+BX116+BY116+BZ116+CA116</f>
        <v>0</v>
      </c>
      <c r="BV116" s="84"/>
      <c r="BW116" s="85"/>
      <c r="BX116" s="85"/>
      <c r="BY116" s="85"/>
      <c r="BZ116" s="85"/>
      <c r="CA116" s="85"/>
      <c r="CB116" s="83">
        <v>0</v>
      </c>
      <c r="CC116" s="85"/>
      <c r="CD116" s="85"/>
      <c r="CE116" s="85"/>
      <c r="CF116" s="88">
        <f t="shared" si="798"/>
        <v>0</v>
      </c>
      <c r="CG116" s="88">
        <f t="shared" si="799"/>
        <v>0</v>
      </c>
      <c r="CH116" s="46" t="s">
        <v>225</v>
      </c>
      <c r="CI116" s="9">
        <v>26460</v>
      </c>
      <c r="CJ116" s="99">
        <v>0</v>
      </c>
      <c r="CK116" s="99">
        <f t="shared" si="801"/>
        <v>0</v>
      </c>
      <c r="CL116" s="99">
        <f>CJ116+CK116</f>
        <v>0</v>
      </c>
      <c r="CM116" s="96">
        <f>CN116+CU116</f>
        <v>0</v>
      </c>
      <c r="CN116" s="96">
        <f>CP116+CQ116+CR116+CS116+CT116</f>
        <v>0</v>
      </c>
      <c r="CO116" s="97"/>
      <c r="CP116" s="88"/>
      <c r="CQ116" s="88"/>
      <c r="CR116" s="88"/>
      <c r="CS116" s="88"/>
      <c r="CT116" s="88"/>
      <c r="CU116" s="96">
        <v>0</v>
      </c>
      <c r="CV116" s="88"/>
      <c r="CW116" s="88"/>
      <c r="CX116" s="88"/>
      <c r="CY116" s="88">
        <f t="shared" si="802"/>
        <v>0</v>
      </c>
      <c r="CZ116" s="88">
        <f t="shared" si="803"/>
        <v>0</v>
      </c>
      <c r="DA116" s="46" t="s">
        <v>225</v>
      </c>
      <c r="DB116" s="9">
        <v>26460</v>
      </c>
      <c r="DC116" s="99">
        <v>0</v>
      </c>
      <c r="DD116" s="99">
        <f t="shared" si="810"/>
        <v>0</v>
      </c>
      <c r="DE116" s="99">
        <f>DC116+DD116</f>
        <v>0</v>
      </c>
      <c r="DF116" s="96">
        <f>DG116+DN116</f>
        <v>0</v>
      </c>
      <c r="DG116" s="96">
        <f>DI116+DJ116+DK116+DL116+DM116</f>
        <v>0</v>
      </c>
      <c r="DH116" s="97"/>
      <c r="DI116" s="88"/>
      <c r="DJ116" s="88"/>
      <c r="DK116" s="88"/>
      <c r="DL116" s="88"/>
      <c r="DM116" s="88"/>
      <c r="DN116" s="96">
        <v>0</v>
      </c>
      <c r="DO116" s="88"/>
      <c r="DP116" s="88"/>
      <c r="DQ116" s="88"/>
      <c r="DR116" s="88">
        <f t="shared" si="806"/>
        <v>0</v>
      </c>
      <c r="DS116" s="88">
        <f t="shared" si="807"/>
        <v>0</v>
      </c>
      <c r="DT116" s="46" t="s">
        <v>225</v>
      </c>
      <c r="DU116" s="9">
        <v>26460</v>
      </c>
      <c r="DV116" s="99">
        <v>0</v>
      </c>
      <c r="DW116" s="99">
        <f t="shared" si="811"/>
        <v>0</v>
      </c>
      <c r="DX116" s="99">
        <f>DV116+DW116</f>
        <v>0</v>
      </c>
    </row>
    <row r="117" spans="1:128" x14ac:dyDescent="0.25">
      <c r="A117" s="30"/>
      <c r="B117" s="31"/>
      <c r="C117" s="32"/>
      <c r="D117" s="33" t="s">
        <v>172</v>
      </c>
      <c r="E117" s="31"/>
      <c r="F117" s="31"/>
      <c r="G117" s="32"/>
      <c r="H117" s="34">
        <f t="shared" ref="H117:AB117" si="812">SUBTOTAL(9,H113:H116)</f>
        <v>364300</v>
      </c>
      <c r="I117" s="34">
        <f t="shared" si="812"/>
        <v>0</v>
      </c>
      <c r="J117" s="34">
        <f t="shared" si="812"/>
        <v>0</v>
      </c>
      <c r="K117" s="34">
        <f t="shared" si="812"/>
        <v>0</v>
      </c>
      <c r="L117" s="34">
        <f t="shared" si="812"/>
        <v>0</v>
      </c>
      <c r="M117" s="34">
        <f t="shared" si="812"/>
        <v>0</v>
      </c>
      <c r="N117" s="34">
        <f t="shared" si="812"/>
        <v>0</v>
      </c>
      <c r="O117" s="34">
        <f t="shared" si="812"/>
        <v>0</v>
      </c>
      <c r="P117" s="34">
        <f t="shared" si="812"/>
        <v>364300</v>
      </c>
      <c r="Q117" s="34">
        <f t="shared" si="812"/>
        <v>0</v>
      </c>
      <c r="R117" s="34">
        <f t="shared" si="812"/>
        <v>364300</v>
      </c>
      <c r="S117" s="34">
        <f t="shared" si="812"/>
        <v>0</v>
      </c>
      <c r="T117" s="34">
        <f t="shared" si="812"/>
        <v>0</v>
      </c>
      <c r="U117" s="34">
        <f t="shared" si="812"/>
        <v>-364300</v>
      </c>
      <c r="V117" s="34">
        <f t="shared" si="812"/>
        <v>0</v>
      </c>
      <c r="W117" s="34">
        <f t="shared" si="812"/>
        <v>-236795</v>
      </c>
      <c r="X117" s="34">
        <f t="shared" si="812"/>
        <v>56067</v>
      </c>
      <c r="Y117" s="34">
        <f t="shared" si="812"/>
        <v>80050</v>
      </c>
      <c r="Z117" s="48">
        <f t="shared" si="812"/>
        <v>0</v>
      </c>
      <c r="AA117" s="48">
        <f t="shared" si="812"/>
        <v>-1.3599999999999999</v>
      </c>
      <c r="AB117" s="48">
        <f t="shared" si="812"/>
        <v>-1.3599999999999999</v>
      </c>
      <c r="AC117" s="48">
        <v>0</v>
      </c>
      <c r="AD117" s="48">
        <v>-0.88000000000000012</v>
      </c>
      <c r="AE117" s="48">
        <f t="shared" ref="AE117:AX117" si="813">SUBTOTAL(9,AE113:AE116)</f>
        <v>-0.88000000000000012</v>
      </c>
      <c r="AF117" s="34">
        <f t="shared" si="813"/>
        <v>364300</v>
      </c>
      <c r="AG117" s="34">
        <f t="shared" si="813"/>
        <v>0</v>
      </c>
      <c r="AH117" s="34">
        <f t="shared" si="813"/>
        <v>0</v>
      </c>
      <c r="AI117" s="34">
        <f t="shared" si="813"/>
        <v>0</v>
      </c>
      <c r="AJ117" s="34">
        <f t="shared" si="813"/>
        <v>0</v>
      </c>
      <c r="AK117" s="34">
        <f t="shared" si="813"/>
        <v>0</v>
      </c>
      <c r="AL117" s="34">
        <f t="shared" si="813"/>
        <v>0</v>
      </c>
      <c r="AM117" s="34">
        <f t="shared" si="813"/>
        <v>0</v>
      </c>
      <c r="AN117" s="34">
        <f t="shared" si="813"/>
        <v>364300</v>
      </c>
      <c r="AO117" s="34">
        <f t="shared" si="813"/>
        <v>0</v>
      </c>
      <c r="AP117" s="34">
        <f t="shared" si="813"/>
        <v>364300</v>
      </c>
      <c r="AQ117" s="34">
        <f t="shared" si="813"/>
        <v>0</v>
      </c>
      <c r="AR117" s="34">
        <f t="shared" si="813"/>
        <v>0</v>
      </c>
      <c r="AS117" s="34">
        <f t="shared" si="813"/>
        <v>-127505</v>
      </c>
      <c r="AT117" s="34">
        <f t="shared" si="813"/>
        <v>56067</v>
      </c>
      <c r="AU117" s="34">
        <f t="shared" si="813"/>
        <v>80050</v>
      </c>
      <c r="AV117" s="48">
        <f t="shared" si="813"/>
        <v>0</v>
      </c>
      <c r="AW117" s="48">
        <f t="shared" si="813"/>
        <v>-0.48</v>
      </c>
      <c r="AX117" s="48">
        <f t="shared" si="813"/>
        <v>-0.48</v>
      </c>
      <c r="AY117"/>
      <c r="AZ117"/>
      <c r="BA117" s="34">
        <f t="shared" ref="BA117:BS117" si="814">SUBTOTAL(9,BA113:BA116)</f>
        <v>364300</v>
      </c>
      <c r="BB117" s="34">
        <f t="shared" si="814"/>
        <v>0</v>
      </c>
      <c r="BC117" s="34">
        <f t="shared" si="814"/>
        <v>0</v>
      </c>
      <c r="BD117" s="34">
        <f t="shared" si="814"/>
        <v>0</v>
      </c>
      <c r="BE117" s="34">
        <f t="shared" si="814"/>
        <v>0</v>
      </c>
      <c r="BF117" s="34">
        <f t="shared" si="814"/>
        <v>0</v>
      </c>
      <c r="BG117" s="34">
        <f t="shared" si="814"/>
        <v>0</v>
      </c>
      <c r="BH117" s="34">
        <f t="shared" si="814"/>
        <v>0</v>
      </c>
      <c r="BI117" s="34">
        <f t="shared" si="814"/>
        <v>364300</v>
      </c>
      <c r="BJ117" s="34">
        <f t="shared" si="814"/>
        <v>0</v>
      </c>
      <c r="BK117" s="34">
        <f t="shared" si="814"/>
        <v>364300</v>
      </c>
      <c r="BL117" s="34">
        <f t="shared" si="814"/>
        <v>0</v>
      </c>
      <c r="BM117" s="34">
        <f t="shared" si="814"/>
        <v>0</v>
      </c>
      <c r="BN117" s="34">
        <f t="shared" si="814"/>
        <v>0</v>
      </c>
      <c r="BO117" s="34">
        <f t="shared" si="814"/>
        <v>56067</v>
      </c>
      <c r="BP117" s="34">
        <f t="shared" si="814"/>
        <v>80050</v>
      </c>
      <c r="BQ117" s="48">
        <f t="shared" si="814"/>
        <v>0</v>
      </c>
      <c r="BR117" s="48">
        <f t="shared" si="814"/>
        <v>0</v>
      </c>
      <c r="BS117" s="48">
        <f t="shared" si="814"/>
        <v>0</v>
      </c>
      <c r="BT117" s="34">
        <f t="shared" ref="BT117:CL117" si="815">SUBTOTAL(9,BT113:BT116)</f>
        <v>460137</v>
      </c>
      <c r="BU117" s="34">
        <f t="shared" si="815"/>
        <v>95837</v>
      </c>
      <c r="BV117" s="34">
        <f t="shared" si="815"/>
        <v>0</v>
      </c>
      <c r="BW117" s="34">
        <f t="shared" si="815"/>
        <v>0</v>
      </c>
      <c r="BX117" s="34">
        <f t="shared" si="815"/>
        <v>0</v>
      </c>
      <c r="BY117" s="34">
        <f t="shared" si="815"/>
        <v>95837</v>
      </c>
      <c r="BZ117" s="34">
        <f t="shared" si="815"/>
        <v>0</v>
      </c>
      <c r="CA117" s="34">
        <f t="shared" si="815"/>
        <v>0</v>
      </c>
      <c r="CB117" s="34">
        <f t="shared" si="815"/>
        <v>364300</v>
      </c>
      <c r="CC117" s="34">
        <f t="shared" si="815"/>
        <v>0</v>
      </c>
      <c r="CD117" s="34">
        <f t="shared" si="815"/>
        <v>364300</v>
      </c>
      <c r="CE117" s="34">
        <f t="shared" si="815"/>
        <v>0</v>
      </c>
      <c r="CF117" s="34">
        <f t="shared" si="815"/>
        <v>95837</v>
      </c>
      <c r="CG117" s="34">
        <f t="shared" si="815"/>
        <v>0</v>
      </c>
      <c r="CH117" s="34">
        <f t="shared" si="815"/>
        <v>56067</v>
      </c>
      <c r="CI117" s="34">
        <f t="shared" si="815"/>
        <v>80050</v>
      </c>
      <c r="CJ117" s="63">
        <f t="shared" si="815"/>
        <v>-0.17</v>
      </c>
      <c r="CK117" s="63">
        <f t="shared" si="815"/>
        <v>0</v>
      </c>
      <c r="CL117" s="63">
        <f t="shared" si="815"/>
        <v>-0.17</v>
      </c>
      <c r="CM117" s="34">
        <f t="shared" ref="CM117:DE117" si="816">SUBTOTAL(9,CM113:CM116)</f>
        <v>460137</v>
      </c>
      <c r="CN117" s="34">
        <f t="shared" si="816"/>
        <v>95837</v>
      </c>
      <c r="CO117" s="34">
        <f t="shared" si="816"/>
        <v>0</v>
      </c>
      <c r="CP117" s="34">
        <f t="shared" si="816"/>
        <v>0</v>
      </c>
      <c r="CQ117" s="34">
        <f t="shared" si="816"/>
        <v>0</v>
      </c>
      <c r="CR117" s="34">
        <f t="shared" si="816"/>
        <v>95837</v>
      </c>
      <c r="CS117" s="34">
        <f t="shared" si="816"/>
        <v>0</v>
      </c>
      <c r="CT117" s="34">
        <f t="shared" si="816"/>
        <v>0</v>
      </c>
      <c r="CU117" s="34">
        <f t="shared" si="816"/>
        <v>364300</v>
      </c>
      <c r="CV117" s="34">
        <f t="shared" si="816"/>
        <v>0</v>
      </c>
      <c r="CW117" s="34">
        <f t="shared" si="816"/>
        <v>364300</v>
      </c>
      <c r="CX117" s="34">
        <f t="shared" si="816"/>
        <v>0</v>
      </c>
      <c r="CY117" s="34">
        <f t="shared" si="816"/>
        <v>0</v>
      </c>
      <c r="CZ117" s="34">
        <f t="shared" si="816"/>
        <v>0</v>
      </c>
      <c r="DA117" s="34">
        <f t="shared" si="816"/>
        <v>56067</v>
      </c>
      <c r="DB117" s="34">
        <f t="shared" si="816"/>
        <v>80050</v>
      </c>
      <c r="DC117" s="63">
        <f t="shared" si="816"/>
        <v>0</v>
      </c>
      <c r="DD117" s="63">
        <f t="shared" si="816"/>
        <v>0</v>
      </c>
      <c r="DE117" s="63">
        <f t="shared" si="816"/>
        <v>0</v>
      </c>
      <c r="DF117" s="34">
        <f t="shared" ref="DF117:DX117" si="817">SUBTOTAL(9,DF113:DF116)</f>
        <v>460137</v>
      </c>
      <c r="DG117" s="34">
        <f t="shared" si="817"/>
        <v>95837</v>
      </c>
      <c r="DH117" s="34">
        <f t="shared" si="817"/>
        <v>0</v>
      </c>
      <c r="DI117" s="34">
        <f t="shared" si="817"/>
        <v>0</v>
      </c>
      <c r="DJ117" s="34">
        <f t="shared" si="817"/>
        <v>0</v>
      </c>
      <c r="DK117" s="34">
        <f t="shared" si="817"/>
        <v>95837</v>
      </c>
      <c r="DL117" s="34">
        <f t="shared" si="817"/>
        <v>0</v>
      </c>
      <c r="DM117" s="34">
        <f t="shared" si="817"/>
        <v>0</v>
      </c>
      <c r="DN117" s="34">
        <f t="shared" si="817"/>
        <v>364300</v>
      </c>
      <c r="DO117" s="34">
        <f t="shared" si="817"/>
        <v>0</v>
      </c>
      <c r="DP117" s="34">
        <f t="shared" si="817"/>
        <v>364300</v>
      </c>
      <c r="DQ117" s="34">
        <f t="shared" si="817"/>
        <v>0</v>
      </c>
      <c r="DR117" s="34">
        <f t="shared" si="817"/>
        <v>0</v>
      </c>
      <c r="DS117" s="34">
        <f t="shared" si="817"/>
        <v>0</v>
      </c>
      <c r="DT117" s="34">
        <f t="shared" si="817"/>
        <v>56067</v>
      </c>
      <c r="DU117" s="34">
        <f t="shared" si="817"/>
        <v>80050</v>
      </c>
      <c r="DV117" s="63">
        <f t="shared" si="817"/>
        <v>0</v>
      </c>
      <c r="DW117" s="63">
        <f t="shared" si="817"/>
        <v>0</v>
      </c>
      <c r="DX117" s="63">
        <f t="shared" si="817"/>
        <v>0</v>
      </c>
    </row>
    <row r="118" spans="1:128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41">
        <f>I118+P118</f>
        <v>789380</v>
      </c>
      <c r="I118" s="41">
        <f>K118+L118+M118+N118+O118</f>
        <v>767380</v>
      </c>
      <c r="J118" s="5">
        <v>30.5</v>
      </c>
      <c r="K118" s="9">
        <v>767380</v>
      </c>
      <c r="L118" s="9"/>
      <c r="M118" s="9"/>
      <c r="N118" s="9"/>
      <c r="O118" s="9"/>
      <c r="P118" s="41">
        <f>Q118+R118+S118</f>
        <v>22000</v>
      </c>
      <c r="Q118" s="9"/>
      <c r="R118" s="9">
        <v>22000</v>
      </c>
      <c r="S118" s="9"/>
      <c r="T118" s="71">
        <f>(L118+M118+N118)*-1</f>
        <v>0</v>
      </c>
      <c r="U118" s="71">
        <f>(Q118+R118)*-1</f>
        <v>-22000</v>
      </c>
      <c r="V118" s="9">
        <f t="shared" ref="V118:W121" si="818">ROUND(T118*0.65,0)</f>
        <v>0</v>
      </c>
      <c r="W118" s="9">
        <f t="shared" si="818"/>
        <v>-14300</v>
      </c>
      <c r="X118" s="9">
        <v>56067</v>
      </c>
      <c r="Y118" s="9">
        <v>27130</v>
      </c>
      <c r="Z118" s="76">
        <f>IF(T118=0,0,ROUND((T118+L118)/X118/10,2))</f>
        <v>0</v>
      </c>
      <c r="AA118" s="76">
        <f>IF(U118=0,0,ROUND((U118+Q118)/Y118/10,2))</f>
        <v>-0.08</v>
      </c>
      <c r="AB118" s="76">
        <f>Z118+AA118</f>
        <v>-0.08</v>
      </c>
      <c r="AC118" s="47">
        <v>0</v>
      </c>
      <c r="AD118" s="47">
        <v>-0.05</v>
      </c>
      <c r="AE118" s="47">
        <f>AC118+AD118</f>
        <v>-0.05</v>
      </c>
      <c r="AF118" s="41">
        <f>AG118+AN118</f>
        <v>789380</v>
      </c>
      <c r="AG118" s="41">
        <f>AI118+AJ118+AK118+AL118+AM118</f>
        <v>767380</v>
      </c>
      <c r="AH118" s="5">
        <v>30.5</v>
      </c>
      <c r="AI118" s="9">
        <v>767380</v>
      </c>
      <c r="AJ118" s="9"/>
      <c r="AK118" s="9"/>
      <c r="AL118" s="9"/>
      <c r="AM118" s="9"/>
      <c r="AN118" s="41">
        <f>AO118+AP118+AQ118</f>
        <v>22000</v>
      </c>
      <c r="AO118" s="9"/>
      <c r="AP118" s="9">
        <v>22000</v>
      </c>
      <c r="AQ118" s="9"/>
      <c r="AR118" s="88">
        <f>((AL118+AK118+AJ118)-((V118)*-1))*-1</f>
        <v>0</v>
      </c>
      <c r="AS118" s="88">
        <f>((AO118+AP118)-((W118)*-1))*-1</f>
        <v>-7700</v>
      </c>
      <c r="AT118" s="9">
        <v>56067</v>
      </c>
      <c r="AU118" s="9">
        <v>27130</v>
      </c>
      <c r="AV118" s="93">
        <f t="shared" ref="AV118:AV121" si="819">ROUND((AY118/AT118/10)+(AC118),2)*-1</f>
        <v>0</v>
      </c>
      <c r="AW118" s="93">
        <f t="shared" ref="AW118:AW121" si="820">ROUND((AZ118/AU118/10)+AD118,2)*-1</f>
        <v>-0.03</v>
      </c>
      <c r="AX118" s="93">
        <f>AV118+AW118</f>
        <v>-0.03</v>
      </c>
      <c r="AY118" s="95">
        <f t="shared" ref="AY118:AY121" si="821">AK118+AL118</f>
        <v>0</v>
      </c>
      <c r="AZ118" s="95">
        <f t="shared" ref="AZ118:AZ121" si="822">AP118</f>
        <v>22000</v>
      </c>
      <c r="BA118" s="96">
        <f>BB118+BI118</f>
        <v>789380</v>
      </c>
      <c r="BB118" s="96">
        <f>BD118+BE118+BF118+BG118+BH118</f>
        <v>767380</v>
      </c>
      <c r="BC118" s="97">
        <v>30.5</v>
      </c>
      <c r="BD118" s="88">
        <v>767380</v>
      </c>
      <c r="BE118" s="88"/>
      <c r="BF118" s="88"/>
      <c r="BG118" s="88"/>
      <c r="BH118" s="88"/>
      <c r="BI118" s="96">
        <f>BJ118+BK118+BL118</f>
        <v>22000</v>
      </c>
      <c r="BJ118" s="88"/>
      <c r="BK118" s="88">
        <v>22000</v>
      </c>
      <c r="BL118" s="88"/>
      <c r="BM118" s="88">
        <f t="shared" ref="BM118:BM121" si="823">(BE118+BF118+BG118)-(AJ118+AK118+AL118)</f>
        <v>0</v>
      </c>
      <c r="BN118" s="88">
        <f t="shared" ref="BN118:BN121" si="824">(BJ118+BK118)-(AO118+AP118)</f>
        <v>0</v>
      </c>
      <c r="BO118" s="9">
        <v>56067</v>
      </c>
      <c r="BP118" s="9">
        <v>27130</v>
      </c>
      <c r="BQ118" s="93">
        <f t="shared" ref="BQ118:BQ121" si="825">ROUND(((BF118+BG118)-(AK118+AL118))/BO118/10,2)*-1</f>
        <v>0</v>
      </c>
      <c r="BR118" s="93">
        <f t="shared" ref="BR118:BR121" si="826">ROUND(((BK118-AP118)/BP118/10),2)*-1</f>
        <v>0</v>
      </c>
      <c r="BS118" s="93">
        <f>BQ118+BR118</f>
        <v>0</v>
      </c>
      <c r="BT118" s="96">
        <f>BU118+CB118</f>
        <v>631220</v>
      </c>
      <c r="BU118" s="96">
        <f>BW118+BX118+BY118+BZ118+CA118</f>
        <v>604820</v>
      </c>
      <c r="BV118" s="100">
        <v>50</v>
      </c>
      <c r="BW118" s="101">
        <v>604820</v>
      </c>
      <c r="BX118" s="85"/>
      <c r="BY118" s="85"/>
      <c r="BZ118" s="85"/>
      <c r="CA118" s="85"/>
      <c r="CB118" s="41">
        <f t="shared" ref="CB118:CB121" si="827">CC118+CD118+CE118</f>
        <v>26400</v>
      </c>
      <c r="CC118" s="85"/>
      <c r="CD118" s="85">
        <v>26400</v>
      </c>
      <c r="CE118" s="85"/>
      <c r="CF118" s="101">
        <f>(BX118+BY118+BZ118)-(BE118+BF118+BG118)-162560</f>
        <v>-162560</v>
      </c>
      <c r="CG118" s="88">
        <f t="shared" ref="CG118:CG121" si="828">(CC118+CD118)-(BJ118+BK118)</f>
        <v>4400</v>
      </c>
      <c r="CH118" s="9">
        <v>56067</v>
      </c>
      <c r="CI118" s="9">
        <v>27130</v>
      </c>
      <c r="CJ118" s="99">
        <f t="shared" ref="CJ118:CJ121" si="829">ROUND(((BY118+BZ118)-(BF118+BG118))/CH118/10,2)*-1</f>
        <v>0</v>
      </c>
      <c r="CK118" s="99">
        <f t="shared" ref="CK118:CK121" si="830">ROUND(((CD118-BK118)/CI118/10),2)*-1</f>
        <v>-0.02</v>
      </c>
      <c r="CL118" s="99">
        <f>CJ118+CK118</f>
        <v>-0.02</v>
      </c>
      <c r="CM118" s="96">
        <f>CN118+CU118</f>
        <v>631220</v>
      </c>
      <c r="CN118" s="96">
        <f>CP118+CQ118+CR118+CS118+CT118</f>
        <v>604820</v>
      </c>
      <c r="CO118" s="97">
        <v>50</v>
      </c>
      <c r="CP118" s="88">
        <v>604820</v>
      </c>
      <c r="CQ118" s="88"/>
      <c r="CR118" s="88"/>
      <c r="CS118" s="88"/>
      <c r="CT118" s="88"/>
      <c r="CU118" s="96">
        <f t="shared" ref="CU118:CU121" si="831">CV118+CW118+CX118</f>
        <v>26400</v>
      </c>
      <c r="CV118" s="88"/>
      <c r="CW118" s="88">
        <v>26400</v>
      </c>
      <c r="CX118" s="88"/>
      <c r="CY118" s="88">
        <f>(CQ118+CR118+CS118)-(BX118+BY118+BZ118)</f>
        <v>0</v>
      </c>
      <c r="CZ118" s="88">
        <f t="shared" ref="CZ118:CZ121" si="832">(CV118+CW118)-(CC118+CD118)</f>
        <v>0</v>
      </c>
      <c r="DA118" s="9">
        <v>56067</v>
      </c>
      <c r="DB118" s="9">
        <v>27130</v>
      </c>
      <c r="DC118" s="99">
        <f t="shared" ref="DC118" si="833">ROUND(((CR118+CS118)-(BY118+BZ118))/DA118/10,2)*-1</f>
        <v>0</v>
      </c>
      <c r="DD118" s="99">
        <f t="shared" ref="DD118" si="834">ROUND(((CW118-CD118)/DB118/10),2)*-1</f>
        <v>0</v>
      </c>
      <c r="DE118" s="99">
        <f>DC118+DD118</f>
        <v>0</v>
      </c>
      <c r="DF118" s="96">
        <f>DG118+DN118</f>
        <v>631220</v>
      </c>
      <c r="DG118" s="96">
        <f>DI118+DJ118+DK118+DL118+DM118</f>
        <v>604820</v>
      </c>
      <c r="DH118" s="97">
        <v>50</v>
      </c>
      <c r="DI118" s="88">
        <v>604820</v>
      </c>
      <c r="DJ118" s="88"/>
      <c r="DK118" s="88"/>
      <c r="DL118" s="88"/>
      <c r="DM118" s="88"/>
      <c r="DN118" s="96">
        <f t="shared" ref="DN118:DN121" si="835">DO118+DP118+DQ118</f>
        <v>26400</v>
      </c>
      <c r="DO118" s="88"/>
      <c r="DP118" s="88">
        <v>26400</v>
      </c>
      <c r="DQ118" s="88"/>
      <c r="DR118" s="88">
        <f>(DJ118+DK118+DL118)-(CQ118+CR118+CS118)</f>
        <v>0</v>
      </c>
      <c r="DS118" s="88">
        <f t="shared" ref="DS118:DS121" si="836">(DO118+DP118)-(CV118+CW118)</f>
        <v>0</v>
      </c>
      <c r="DT118" s="9">
        <v>56067</v>
      </c>
      <c r="DU118" s="9">
        <v>27130</v>
      </c>
      <c r="DV118" s="99">
        <f t="shared" ref="DV118" si="837">ROUND(((DK118+DL118)-(CR118+CS118))/DT118/10,2)*-1</f>
        <v>0</v>
      </c>
      <c r="DW118" s="99">
        <f t="shared" ref="DW118" si="838">ROUND(((DP118-CW118)/DU118/10),2)*-1</f>
        <v>0</v>
      </c>
      <c r="DX118" s="99">
        <f>DV118+DW118</f>
        <v>0</v>
      </c>
    </row>
    <row r="119" spans="1:128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41">
        <f>I119+P119</f>
        <v>0</v>
      </c>
      <c r="I119" s="41">
        <f>K119+L119+M119+N119+O119</f>
        <v>0</v>
      </c>
      <c r="J119" s="5"/>
      <c r="K119" s="9"/>
      <c r="L119" s="9"/>
      <c r="M119" s="9"/>
      <c r="N119" s="9"/>
      <c r="O119" s="9"/>
      <c r="P119" s="41">
        <f>Q119+R119+S119</f>
        <v>0</v>
      </c>
      <c r="Q119" s="9"/>
      <c r="R119" s="9"/>
      <c r="S119" s="9"/>
      <c r="T119" s="71">
        <f>(L119+M119+N119)*-1</f>
        <v>0</v>
      </c>
      <c r="U119" s="71">
        <f>(Q119+R119)*-1</f>
        <v>0</v>
      </c>
      <c r="V119" s="9">
        <f t="shared" si="818"/>
        <v>0</v>
      </c>
      <c r="W119" s="9">
        <f t="shared" si="818"/>
        <v>0</v>
      </c>
      <c r="X119" s="46" t="s">
        <v>225</v>
      </c>
      <c r="Y119" s="46" t="s">
        <v>225</v>
      </c>
      <c r="Z119" s="76">
        <f>IF(T119=0,0,ROUND((T119+L119)/X119/10,2))</f>
        <v>0</v>
      </c>
      <c r="AA119" s="76">
        <f>IF(U119=0,0,ROUND((U119+Q119)/Y119/10,2))</f>
        <v>0</v>
      </c>
      <c r="AB119" s="76">
        <f>Z119+AA119</f>
        <v>0</v>
      </c>
      <c r="AC119" s="47">
        <v>0</v>
      </c>
      <c r="AD119" s="47">
        <v>0</v>
      </c>
      <c r="AE119" s="47">
        <f>AC119+AD119</f>
        <v>0</v>
      </c>
      <c r="AF119" s="41">
        <f>AG119+AN119</f>
        <v>0</v>
      </c>
      <c r="AG119" s="41">
        <f>AI119+AJ119+AK119+AL119+AM119</f>
        <v>0</v>
      </c>
      <c r="AH119" s="5"/>
      <c r="AI119" s="9"/>
      <c r="AJ119" s="9"/>
      <c r="AK119" s="9"/>
      <c r="AL119" s="9"/>
      <c r="AM119" s="9"/>
      <c r="AN119" s="41">
        <f>AO119+AP119+AQ119</f>
        <v>0</v>
      </c>
      <c r="AO119" s="9"/>
      <c r="AP119" s="9"/>
      <c r="AQ119" s="9"/>
      <c r="AR119" s="88">
        <f>((AL119+AK119+AJ119)-((V119)*-1))*-1</f>
        <v>0</v>
      </c>
      <c r="AS119" s="88">
        <f>((AO119+AP119)-((W119)*-1))*-1</f>
        <v>0</v>
      </c>
      <c r="AT119" s="46" t="s">
        <v>225</v>
      </c>
      <c r="AU119" s="46" t="s">
        <v>225</v>
      </c>
      <c r="AV119" s="93">
        <v>0</v>
      </c>
      <c r="AW119" s="93">
        <v>0</v>
      </c>
      <c r="AX119" s="93">
        <f>AV119+AW119</f>
        <v>0</v>
      </c>
      <c r="AY119" s="95">
        <f t="shared" si="821"/>
        <v>0</v>
      </c>
      <c r="AZ119" s="95">
        <f t="shared" si="822"/>
        <v>0</v>
      </c>
      <c r="BA119" s="96">
        <f>BB119+BI119</f>
        <v>0</v>
      </c>
      <c r="BB119" s="96">
        <f>BD119+BE119+BF119+BG119+BH119</f>
        <v>0</v>
      </c>
      <c r="BC119" s="97"/>
      <c r="BD119" s="88"/>
      <c r="BE119" s="88"/>
      <c r="BF119" s="88"/>
      <c r="BG119" s="88"/>
      <c r="BH119" s="88"/>
      <c r="BI119" s="96">
        <f>BJ119+BK119+BL119</f>
        <v>0</v>
      </c>
      <c r="BJ119" s="88"/>
      <c r="BK119" s="88"/>
      <c r="BL119" s="88"/>
      <c r="BM119" s="88">
        <f t="shared" si="823"/>
        <v>0</v>
      </c>
      <c r="BN119" s="88">
        <f t="shared" si="824"/>
        <v>0</v>
      </c>
      <c r="BO119" s="46" t="s">
        <v>225</v>
      </c>
      <c r="BP119" s="46" t="s">
        <v>225</v>
      </c>
      <c r="BQ119" s="93">
        <v>0</v>
      </c>
      <c r="BR119" s="93">
        <v>0</v>
      </c>
      <c r="BS119" s="93">
        <f>BQ119+BR119</f>
        <v>0</v>
      </c>
      <c r="BT119" s="96">
        <f>BU119+CB119</f>
        <v>0</v>
      </c>
      <c r="BU119" s="96">
        <f>BW119+BX119+BY119+BZ119+CA119</f>
        <v>0</v>
      </c>
      <c r="BV119" s="84"/>
      <c r="BW119" s="85"/>
      <c r="BX119" s="85"/>
      <c r="BY119" s="85"/>
      <c r="BZ119" s="85"/>
      <c r="CA119" s="85"/>
      <c r="CB119" s="41">
        <f t="shared" si="827"/>
        <v>0</v>
      </c>
      <c r="CC119" s="85"/>
      <c r="CD119" s="85"/>
      <c r="CE119" s="85"/>
      <c r="CF119" s="88">
        <f t="shared" ref="CF119:CF121" si="839">(BX119+BY119+BZ119)-(BE119+BF119+BG119)</f>
        <v>0</v>
      </c>
      <c r="CG119" s="88">
        <f t="shared" si="828"/>
        <v>0</v>
      </c>
      <c r="CH119" s="46" t="s">
        <v>225</v>
      </c>
      <c r="CI119" s="46" t="s">
        <v>225</v>
      </c>
      <c r="CJ119" s="99">
        <v>0</v>
      </c>
      <c r="CK119" s="99">
        <v>0</v>
      </c>
      <c r="CL119" s="99">
        <f>CJ119+CK119</f>
        <v>0</v>
      </c>
      <c r="CM119" s="96">
        <f>CN119+CU119</f>
        <v>0</v>
      </c>
      <c r="CN119" s="96">
        <f>CP119+CQ119+CR119+CS119+CT119</f>
        <v>0</v>
      </c>
      <c r="CO119" s="97"/>
      <c r="CP119" s="88"/>
      <c r="CQ119" s="88"/>
      <c r="CR119" s="88"/>
      <c r="CS119" s="88"/>
      <c r="CT119" s="88"/>
      <c r="CU119" s="96">
        <f t="shared" si="831"/>
        <v>0</v>
      </c>
      <c r="CV119" s="88"/>
      <c r="CW119" s="88"/>
      <c r="CX119" s="88"/>
      <c r="CY119" s="88">
        <f t="shared" ref="CY119:CY121" si="840">(CQ119+CR119+CS119)-(BX119+BY119+BZ119)</f>
        <v>0</v>
      </c>
      <c r="CZ119" s="88">
        <f t="shared" si="832"/>
        <v>0</v>
      </c>
      <c r="DA119" s="46" t="s">
        <v>225</v>
      </c>
      <c r="DB119" s="46" t="s">
        <v>225</v>
      </c>
      <c r="DC119" s="99">
        <v>0</v>
      </c>
      <c r="DD119" s="99">
        <v>0</v>
      </c>
      <c r="DE119" s="99">
        <f>DC119+DD119</f>
        <v>0</v>
      </c>
      <c r="DF119" s="96">
        <f>DG119+DN119</f>
        <v>0</v>
      </c>
      <c r="DG119" s="96">
        <f>DI119+DJ119+DK119+DL119+DM119</f>
        <v>0</v>
      </c>
      <c r="DH119" s="97"/>
      <c r="DI119" s="88"/>
      <c r="DJ119" s="88"/>
      <c r="DK119" s="88"/>
      <c r="DL119" s="88"/>
      <c r="DM119" s="88"/>
      <c r="DN119" s="96">
        <f t="shared" si="835"/>
        <v>0</v>
      </c>
      <c r="DO119" s="88"/>
      <c r="DP119" s="88"/>
      <c r="DQ119" s="88"/>
      <c r="DR119" s="88">
        <f t="shared" ref="DR119:DR121" si="841">(DJ119+DK119+DL119)-(CQ119+CR119+CS119)</f>
        <v>0</v>
      </c>
      <c r="DS119" s="88">
        <f t="shared" si="836"/>
        <v>0</v>
      </c>
      <c r="DT119" s="46" t="s">
        <v>225</v>
      </c>
      <c r="DU119" s="46" t="s">
        <v>225</v>
      </c>
      <c r="DV119" s="99">
        <v>0</v>
      </c>
      <c r="DW119" s="99">
        <v>0</v>
      </c>
      <c r="DX119" s="99">
        <f>DV119+DW119</f>
        <v>0</v>
      </c>
    </row>
    <row r="120" spans="1:128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41">
        <f>I120+P120</f>
        <v>0</v>
      </c>
      <c r="I120" s="41">
        <f>K120+L120+M120+N120+O120</f>
        <v>0</v>
      </c>
      <c r="J120" s="5"/>
      <c r="K120" s="9"/>
      <c r="L120" s="9"/>
      <c r="M120" s="9"/>
      <c r="N120" s="9"/>
      <c r="O120" s="9"/>
      <c r="P120" s="41">
        <f>Q120+R120+S120</f>
        <v>0</v>
      </c>
      <c r="Q120" s="9"/>
      <c r="R120" s="9"/>
      <c r="S120" s="9"/>
      <c r="T120" s="71">
        <f>(L120+M120+N120)*-1</f>
        <v>0</v>
      </c>
      <c r="U120" s="71">
        <f>(Q120+R120)*-1</f>
        <v>0</v>
      </c>
      <c r="V120" s="9">
        <f t="shared" si="818"/>
        <v>0</v>
      </c>
      <c r="W120" s="9">
        <f t="shared" si="818"/>
        <v>0</v>
      </c>
      <c r="X120" s="46" t="s">
        <v>225</v>
      </c>
      <c r="Y120" s="9">
        <v>26460</v>
      </c>
      <c r="Z120" s="76">
        <f>IF(T120=0,0,ROUND((T120+L120)/X120/10,2))</f>
        <v>0</v>
      </c>
      <c r="AA120" s="76">
        <f>IF(U120=0,0,ROUND((U120+Q120)/Y120/10,2))</f>
        <v>0</v>
      </c>
      <c r="AB120" s="76">
        <f>Z120+AA120</f>
        <v>0</v>
      </c>
      <c r="AC120" s="47">
        <v>0</v>
      </c>
      <c r="AD120" s="47">
        <v>0</v>
      </c>
      <c r="AE120" s="47">
        <f>AC120+AD120</f>
        <v>0</v>
      </c>
      <c r="AF120" s="41">
        <f>AG120+AN120</f>
        <v>0</v>
      </c>
      <c r="AG120" s="41">
        <f>AI120+AJ120+AK120+AL120+AM120</f>
        <v>0</v>
      </c>
      <c r="AH120" s="5"/>
      <c r="AI120" s="9"/>
      <c r="AJ120" s="9"/>
      <c r="AK120" s="9"/>
      <c r="AL120" s="9"/>
      <c r="AM120" s="9"/>
      <c r="AN120" s="41">
        <f>AO120+AP120+AQ120</f>
        <v>0</v>
      </c>
      <c r="AO120" s="9"/>
      <c r="AP120" s="9"/>
      <c r="AQ120" s="9"/>
      <c r="AR120" s="88">
        <f>((AL120+AK120+AJ120)-((V120)*-1))*-1</f>
        <v>0</v>
      </c>
      <c r="AS120" s="88">
        <f>((AO120+AP120)-((W120)*-1))*-1</f>
        <v>0</v>
      </c>
      <c r="AT120" s="46" t="s">
        <v>225</v>
      </c>
      <c r="AU120" s="9">
        <v>26460</v>
      </c>
      <c r="AV120" s="93">
        <v>0</v>
      </c>
      <c r="AW120" s="93">
        <f t="shared" si="820"/>
        <v>0</v>
      </c>
      <c r="AX120" s="93">
        <f>AV120+AW120</f>
        <v>0</v>
      </c>
      <c r="AY120" s="95">
        <f t="shared" si="821"/>
        <v>0</v>
      </c>
      <c r="AZ120" s="95">
        <f t="shared" si="822"/>
        <v>0</v>
      </c>
      <c r="BA120" s="96">
        <f>BB120+BI120</f>
        <v>0</v>
      </c>
      <c r="BB120" s="96">
        <f>BD120+BE120+BF120+BG120+BH120</f>
        <v>0</v>
      </c>
      <c r="BC120" s="97"/>
      <c r="BD120" s="88"/>
      <c r="BE120" s="88"/>
      <c r="BF120" s="88"/>
      <c r="BG120" s="88"/>
      <c r="BH120" s="88"/>
      <c r="BI120" s="96">
        <f>BJ120+BK120+BL120</f>
        <v>0</v>
      </c>
      <c r="BJ120" s="88"/>
      <c r="BK120" s="88"/>
      <c r="BL120" s="88"/>
      <c r="BM120" s="88">
        <f t="shared" si="823"/>
        <v>0</v>
      </c>
      <c r="BN120" s="88">
        <f t="shared" si="824"/>
        <v>0</v>
      </c>
      <c r="BO120" s="46" t="s">
        <v>225</v>
      </c>
      <c r="BP120" s="9">
        <v>26460</v>
      </c>
      <c r="BQ120" s="93">
        <v>0</v>
      </c>
      <c r="BR120" s="93">
        <f t="shared" si="826"/>
        <v>0</v>
      </c>
      <c r="BS120" s="93">
        <f>BQ120+BR120</f>
        <v>0</v>
      </c>
      <c r="BT120" s="96">
        <f>BU120+CB120</f>
        <v>0</v>
      </c>
      <c r="BU120" s="96">
        <f>BW120+BX120+BY120+BZ120+CA120</f>
        <v>0</v>
      </c>
      <c r="BV120" s="84"/>
      <c r="BW120" s="85"/>
      <c r="BX120" s="85"/>
      <c r="BY120" s="85"/>
      <c r="BZ120" s="85"/>
      <c r="CA120" s="85"/>
      <c r="CB120" s="41">
        <f t="shared" si="827"/>
        <v>0</v>
      </c>
      <c r="CC120" s="85"/>
      <c r="CD120" s="85"/>
      <c r="CE120" s="85"/>
      <c r="CF120" s="88">
        <f t="shared" si="839"/>
        <v>0</v>
      </c>
      <c r="CG120" s="88">
        <f t="shared" si="828"/>
        <v>0</v>
      </c>
      <c r="CH120" s="46" t="s">
        <v>225</v>
      </c>
      <c r="CI120" s="9">
        <v>26460</v>
      </c>
      <c r="CJ120" s="99">
        <v>0</v>
      </c>
      <c r="CK120" s="99">
        <f t="shared" si="830"/>
        <v>0</v>
      </c>
      <c r="CL120" s="99">
        <f>CJ120+CK120</f>
        <v>0</v>
      </c>
      <c r="CM120" s="96">
        <f>CN120+CU120</f>
        <v>0</v>
      </c>
      <c r="CN120" s="96">
        <f>CP120+CQ120+CR120+CS120+CT120</f>
        <v>0</v>
      </c>
      <c r="CO120" s="97"/>
      <c r="CP120" s="88"/>
      <c r="CQ120" s="88"/>
      <c r="CR120" s="88"/>
      <c r="CS120" s="88"/>
      <c r="CT120" s="88"/>
      <c r="CU120" s="96">
        <f t="shared" si="831"/>
        <v>0</v>
      </c>
      <c r="CV120" s="88"/>
      <c r="CW120" s="88"/>
      <c r="CX120" s="88"/>
      <c r="CY120" s="88">
        <f t="shared" si="840"/>
        <v>0</v>
      </c>
      <c r="CZ120" s="88">
        <f t="shared" si="832"/>
        <v>0</v>
      </c>
      <c r="DA120" s="46" t="s">
        <v>225</v>
      </c>
      <c r="DB120" s="9">
        <v>26460</v>
      </c>
      <c r="DC120" s="99">
        <v>0</v>
      </c>
      <c r="DD120" s="99">
        <f t="shared" ref="DD120:DD121" si="842">ROUND(((CW120-CD120)/DB120/10),2)*-1</f>
        <v>0</v>
      </c>
      <c r="DE120" s="99">
        <f>DC120+DD120</f>
        <v>0</v>
      </c>
      <c r="DF120" s="96">
        <f>DG120+DN120</f>
        <v>0</v>
      </c>
      <c r="DG120" s="96">
        <f>DI120+DJ120+DK120+DL120+DM120</f>
        <v>0</v>
      </c>
      <c r="DH120" s="97"/>
      <c r="DI120" s="88"/>
      <c r="DJ120" s="88"/>
      <c r="DK120" s="88"/>
      <c r="DL120" s="88"/>
      <c r="DM120" s="88"/>
      <c r="DN120" s="96">
        <f t="shared" si="835"/>
        <v>0</v>
      </c>
      <c r="DO120" s="88"/>
      <c r="DP120" s="88"/>
      <c r="DQ120" s="88"/>
      <c r="DR120" s="88">
        <f t="shared" si="841"/>
        <v>0</v>
      </c>
      <c r="DS120" s="88">
        <f t="shared" si="836"/>
        <v>0</v>
      </c>
      <c r="DT120" s="46" t="s">
        <v>225</v>
      </c>
      <c r="DU120" s="9">
        <v>26460</v>
      </c>
      <c r="DV120" s="99">
        <v>0</v>
      </c>
      <c r="DW120" s="99">
        <f t="shared" ref="DW120:DW121" si="843">ROUND(((DP120-CW120)/DU120/10),2)*-1</f>
        <v>0</v>
      </c>
      <c r="DX120" s="99">
        <f>DV120+DW120</f>
        <v>0</v>
      </c>
    </row>
    <row r="121" spans="1:128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41">
        <f>I121+P121</f>
        <v>0</v>
      </c>
      <c r="I121" s="41">
        <f>K121+L121+M121+N121+O121</f>
        <v>0</v>
      </c>
      <c r="J121" s="5"/>
      <c r="K121" s="9"/>
      <c r="L121" s="9"/>
      <c r="M121" s="9"/>
      <c r="N121" s="9"/>
      <c r="O121" s="9"/>
      <c r="P121" s="41">
        <f>Q121+R121+S121</f>
        <v>0</v>
      </c>
      <c r="Q121" s="9"/>
      <c r="R121" s="9"/>
      <c r="S121" s="9"/>
      <c r="T121" s="71">
        <f>(L121+M121+N121)*-1</f>
        <v>0</v>
      </c>
      <c r="U121" s="71">
        <f>(Q121+R121)*-1</f>
        <v>0</v>
      </c>
      <c r="V121" s="9">
        <f t="shared" si="818"/>
        <v>0</v>
      </c>
      <c r="W121" s="9">
        <f t="shared" si="818"/>
        <v>0</v>
      </c>
      <c r="X121" s="9">
        <v>42328</v>
      </c>
      <c r="Y121" s="9">
        <v>23868</v>
      </c>
      <c r="Z121" s="76">
        <f>IF(T121=0,0,ROUND((T121+L121)/X121/10,2))</f>
        <v>0</v>
      </c>
      <c r="AA121" s="76">
        <f>IF(U121=0,0,ROUND((U121+Q121)/Y121/10,2))</f>
        <v>0</v>
      </c>
      <c r="AB121" s="76">
        <f>Z121+AA121</f>
        <v>0</v>
      </c>
      <c r="AC121" s="47">
        <v>0</v>
      </c>
      <c r="AD121" s="47">
        <v>0</v>
      </c>
      <c r="AE121" s="47">
        <f>AC121+AD121</f>
        <v>0</v>
      </c>
      <c r="AF121" s="41">
        <f>AG121+AN121</f>
        <v>0</v>
      </c>
      <c r="AG121" s="41">
        <f>AI121+AJ121+AK121+AL121+AM121</f>
        <v>0</v>
      </c>
      <c r="AH121" s="5"/>
      <c r="AI121" s="9"/>
      <c r="AJ121" s="9"/>
      <c r="AK121" s="9"/>
      <c r="AL121" s="9"/>
      <c r="AM121" s="9"/>
      <c r="AN121" s="41">
        <f>AO121+AP121+AQ121</f>
        <v>0</v>
      </c>
      <c r="AO121" s="9"/>
      <c r="AP121" s="9"/>
      <c r="AQ121" s="9"/>
      <c r="AR121" s="88">
        <f>((AL121+AK121+AJ121)-((V121)*-1))*-1</f>
        <v>0</v>
      </c>
      <c r="AS121" s="88">
        <f>((AO121+AP121)-((W121)*-1))*-1</f>
        <v>0</v>
      </c>
      <c r="AT121" s="9">
        <v>42328</v>
      </c>
      <c r="AU121" s="9">
        <v>23868</v>
      </c>
      <c r="AV121" s="93">
        <f t="shared" si="819"/>
        <v>0</v>
      </c>
      <c r="AW121" s="93">
        <f t="shared" si="820"/>
        <v>0</v>
      </c>
      <c r="AX121" s="93">
        <f>AV121+AW121</f>
        <v>0</v>
      </c>
      <c r="AY121" s="95">
        <f t="shared" si="821"/>
        <v>0</v>
      </c>
      <c r="AZ121" s="95">
        <f t="shared" si="822"/>
        <v>0</v>
      </c>
      <c r="BA121" s="96">
        <f>BB121+BI121</f>
        <v>0</v>
      </c>
      <c r="BB121" s="96">
        <f>BD121+BE121+BF121+BG121+BH121</f>
        <v>0</v>
      </c>
      <c r="BC121" s="97"/>
      <c r="BD121" s="88"/>
      <c r="BE121" s="88"/>
      <c r="BF121" s="88"/>
      <c r="BG121" s="88"/>
      <c r="BH121" s="88"/>
      <c r="BI121" s="96">
        <f>BJ121+BK121+BL121</f>
        <v>0</v>
      </c>
      <c r="BJ121" s="88"/>
      <c r="BK121" s="88"/>
      <c r="BL121" s="88"/>
      <c r="BM121" s="88">
        <f t="shared" si="823"/>
        <v>0</v>
      </c>
      <c r="BN121" s="88">
        <f t="shared" si="824"/>
        <v>0</v>
      </c>
      <c r="BO121" s="9">
        <v>42328</v>
      </c>
      <c r="BP121" s="9">
        <v>23868</v>
      </c>
      <c r="BQ121" s="93">
        <f t="shared" si="825"/>
        <v>0</v>
      </c>
      <c r="BR121" s="93">
        <f t="shared" si="826"/>
        <v>0</v>
      </c>
      <c r="BS121" s="93">
        <f>BQ121+BR121</f>
        <v>0</v>
      </c>
      <c r="BT121" s="96">
        <f>BU121+CB121</f>
        <v>0</v>
      </c>
      <c r="BU121" s="96">
        <f>BW121+BX121+BY121+BZ121+CA121</f>
        <v>0</v>
      </c>
      <c r="BV121" s="84"/>
      <c r="BW121" s="85"/>
      <c r="BX121" s="85"/>
      <c r="BY121" s="85"/>
      <c r="BZ121" s="85"/>
      <c r="CA121" s="85"/>
      <c r="CB121" s="41">
        <f t="shared" si="827"/>
        <v>0</v>
      </c>
      <c r="CC121" s="85"/>
      <c r="CD121" s="85"/>
      <c r="CE121" s="85"/>
      <c r="CF121" s="88">
        <f t="shared" si="839"/>
        <v>0</v>
      </c>
      <c r="CG121" s="88">
        <f t="shared" si="828"/>
        <v>0</v>
      </c>
      <c r="CH121" s="9">
        <v>42328</v>
      </c>
      <c r="CI121" s="9">
        <v>23868</v>
      </c>
      <c r="CJ121" s="99">
        <f t="shared" si="829"/>
        <v>0</v>
      </c>
      <c r="CK121" s="99">
        <f t="shared" si="830"/>
        <v>0</v>
      </c>
      <c r="CL121" s="99">
        <f>CJ121+CK121</f>
        <v>0</v>
      </c>
      <c r="CM121" s="96">
        <f>CN121+CU121</f>
        <v>0</v>
      </c>
      <c r="CN121" s="96">
        <f>CP121+CQ121+CR121+CS121+CT121</f>
        <v>0</v>
      </c>
      <c r="CO121" s="97"/>
      <c r="CP121" s="88"/>
      <c r="CQ121" s="88"/>
      <c r="CR121" s="88"/>
      <c r="CS121" s="88"/>
      <c r="CT121" s="88"/>
      <c r="CU121" s="96">
        <f t="shared" si="831"/>
        <v>0</v>
      </c>
      <c r="CV121" s="88"/>
      <c r="CW121" s="88"/>
      <c r="CX121" s="88"/>
      <c r="CY121" s="88">
        <f t="shared" si="840"/>
        <v>0</v>
      </c>
      <c r="CZ121" s="88">
        <f t="shared" si="832"/>
        <v>0</v>
      </c>
      <c r="DA121" s="9">
        <v>42328</v>
      </c>
      <c r="DB121" s="9">
        <v>23868</v>
      </c>
      <c r="DC121" s="99">
        <f t="shared" ref="DC121" si="844">ROUND(((CR121+CS121)-(BY121+BZ121))/DA121/10,2)*-1</f>
        <v>0</v>
      </c>
      <c r="DD121" s="99">
        <f t="shared" si="842"/>
        <v>0</v>
      </c>
      <c r="DE121" s="99">
        <f>DC121+DD121</f>
        <v>0</v>
      </c>
      <c r="DF121" s="96">
        <f>DG121+DN121</f>
        <v>0</v>
      </c>
      <c r="DG121" s="96">
        <f>DI121+DJ121+DK121+DL121+DM121</f>
        <v>0</v>
      </c>
      <c r="DH121" s="97"/>
      <c r="DI121" s="88"/>
      <c r="DJ121" s="88"/>
      <c r="DK121" s="88"/>
      <c r="DL121" s="88"/>
      <c r="DM121" s="88"/>
      <c r="DN121" s="96">
        <f t="shared" si="835"/>
        <v>0</v>
      </c>
      <c r="DO121" s="88"/>
      <c r="DP121" s="88"/>
      <c r="DQ121" s="88"/>
      <c r="DR121" s="88">
        <f t="shared" si="841"/>
        <v>0</v>
      </c>
      <c r="DS121" s="88">
        <f t="shared" si="836"/>
        <v>0</v>
      </c>
      <c r="DT121" s="9">
        <v>42328</v>
      </c>
      <c r="DU121" s="9">
        <v>23868</v>
      </c>
      <c r="DV121" s="99">
        <f t="shared" ref="DV121" si="845">ROUND(((DK121+DL121)-(CR121+CS121))/DT121/10,2)*-1</f>
        <v>0</v>
      </c>
      <c r="DW121" s="99">
        <f t="shared" si="843"/>
        <v>0</v>
      </c>
      <c r="DX121" s="99">
        <f>DV121+DW121</f>
        <v>0</v>
      </c>
    </row>
    <row r="122" spans="1:128" x14ac:dyDescent="0.25">
      <c r="A122" s="30"/>
      <c r="B122" s="31"/>
      <c r="C122" s="32"/>
      <c r="D122" s="33" t="s">
        <v>173</v>
      </c>
      <c r="E122" s="31"/>
      <c r="F122" s="31"/>
      <c r="G122" s="32"/>
      <c r="H122" s="34">
        <f t="shared" ref="H122:AB122" si="846">SUBTOTAL(9,H118:H121)</f>
        <v>789380</v>
      </c>
      <c r="I122" s="34">
        <f t="shared" si="846"/>
        <v>767380</v>
      </c>
      <c r="J122" s="34">
        <f t="shared" si="846"/>
        <v>30.5</v>
      </c>
      <c r="K122" s="34">
        <f t="shared" si="846"/>
        <v>767380</v>
      </c>
      <c r="L122" s="34">
        <f t="shared" si="846"/>
        <v>0</v>
      </c>
      <c r="M122" s="34">
        <f t="shared" si="846"/>
        <v>0</v>
      </c>
      <c r="N122" s="34">
        <f t="shared" si="846"/>
        <v>0</v>
      </c>
      <c r="O122" s="34">
        <f t="shared" si="846"/>
        <v>0</v>
      </c>
      <c r="P122" s="34">
        <f t="shared" si="846"/>
        <v>22000</v>
      </c>
      <c r="Q122" s="34">
        <f t="shared" si="846"/>
        <v>0</v>
      </c>
      <c r="R122" s="34">
        <f t="shared" si="846"/>
        <v>22000</v>
      </c>
      <c r="S122" s="34">
        <f t="shared" si="846"/>
        <v>0</v>
      </c>
      <c r="T122" s="34">
        <f t="shared" si="846"/>
        <v>0</v>
      </c>
      <c r="U122" s="34">
        <f t="shared" si="846"/>
        <v>-22000</v>
      </c>
      <c r="V122" s="34">
        <f t="shared" si="846"/>
        <v>0</v>
      </c>
      <c r="W122" s="34">
        <f t="shared" si="846"/>
        <v>-14300</v>
      </c>
      <c r="X122" s="34">
        <f t="shared" si="846"/>
        <v>98395</v>
      </c>
      <c r="Y122" s="34">
        <f t="shared" si="846"/>
        <v>77458</v>
      </c>
      <c r="Z122" s="48">
        <f t="shared" si="846"/>
        <v>0</v>
      </c>
      <c r="AA122" s="48">
        <f t="shared" si="846"/>
        <v>-0.08</v>
      </c>
      <c r="AB122" s="48">
        <f t="shared" si="846"/>
        <v>-0.08</v>
      </c>
      <c r="AC122" s="48">
        <v>0</v>
      </c>
      <c r="AD122" s="48">
        <v>-0.05</v>
      </c>
      <c r="AE122" s="48">
        <f t="shared" ref="AE122:AX122" si="847">SUBTOTAL(9,AE118:AE121)</f>
        <v>-0.05</v>
      </c>
      <c r="AF122" s="34">
        <f t="shared" si="847"/>
        <v>789380</v>
      </c>
      <c r="AG122" s="34">
        <f t="shared" si="847"/>
        <v>767380</v>
      </c>
      <c r="AH122" s="34">
        <f t="shared" si="847"/>
        <v>30.5</v>
      </c>
      <c r="AI122" s="34">
        <f t="shared" si="847"/>
        <v>767380</v>
      </c>
      <c r="AJ122" s="34">
        <f t="shared" si="847"/>
        <v>0</v>
      </c>
      <c r="AK122" s="34">
        <f t="shared" si="847"/>
        <v>0</v>
      </c>
      <c r="AL122" s="34">
        <f t="shared" si="847"/>
        <v>0</v>
      </c>
      <c r="AM122" s="34">
        <f t="shared" si="847"/>
        <v>0</v>
      </c>
      <c r="AN122" s="34">
        <f t="shared" si="847"/>
        <v>22000</v>
      </c>
      <c r="AO122" s="34">
        <f t="shared" si="847"/>
        <v>0</v>
      </c>
      <c r="AP122" s="34">
        <f t="shared" si="847"/>
        <v>22000</v>
      </c>
      <c r="AQ122" s="34">
        <f t="shared" si="847"/>
        <v>0</v>
      </c>
      <c r="AR122" s="34">
        <f t="shared" si="847"/>
        <v>0</v>
      </c>
      <c r="AS122" s="34">
        <f t="shared" si="847"/>
        <v>-7700</v>
      </c>
      <c r="AT122" s="34">
        <f t="shared" si="847"/>
        <v>98395</v>
      </c>
      <c r="AU122" s="34">
        <f t="shared" si="847"/>
        <v>77458</v>
      </c>
      <c r="AV122" s="48">
        <f t="shared" si="847"/>
        <v>0</v>
      </c>
      <c r="AW122" s="48">
        <f t="shared" si="847"/>
        <v>-0.03</v>
      </c>
      <c r="AX122" s="48">
        <f t="shared" si="847"/>
        <v>-0.03</v>
      </c>
      <c r="AY122"/>
      <c r="AZ122"/>
      <c r="BA122" s="34">
        <f t="shared" ref="BA122:BS122" si="848">SUBTOTAL(9,BA118:BA121)</f>
        <v>789380</v>
      </c>
      <c r="BB122" s="34">
        <f t="shared" si="848"/>
        <v>767380</v>
      </c>
      <c r="BC122" s="34">
        <f t="shared" si="848"/>
        <v>30.5</v>
      </c>
      <c r="BD122" s="34">
        <f t="shared" si="848"/>
        <v>767380</v>
      </c>
      <c r="BE122" s="34">
        <f t="shared" si="848"/>
        <v>0</v>
      </c>
      <c r="BF122" s="34">
        <f t="shared" si="848"/>
        <v>0</v>
      </c>
      <c r="BG122" s="34">
        <f t="shared" si="848"/>
        <v>0</v>
      </c>
      <c r="BH122" s="34">
        <f t="shared" si="848"/>
        <v>0</v>
      </c>
      <c r="BI122" s="34">
        <f t="shared" si="848"/>
        <v>22000</v>
      </c>
      <c r="BJ122" s="34">
        <f t="shared" si="848"/>
        <v>0</v>
      </c>
      <c r="BK122" s="34">
        <f t="shared" si="848"/>
        <v>22000</v>
      </c>
      <c r="BL122" s="34">
        <f t="shared" si="848"/>
        <v>0</v>
      </c>
      <c r="BM122" s="34">
        <f t="shared" si="848"/>
        <v>0</v>
      </c>
      <c r="BN122" s="34">
        <f t="shared" si="848"/>
        <v>0</v>
      </c>
      <c r="BO122" s="34">
        <f t="shared" si="848"/>
        <v>98395</v>
      </c>
      <c r="BP122" s="34">
        <f t="shared" si="848"/>
        <v>77458</v>
      </c>
      <c r="BQ122" s="48">
        <f t="shared" si="848"/>
        <v>0</v>
      </c>
      <c r="BR122" s="48">
        <f t="shared" si="848"/>
        <v>0</v>
      </c>
      <c r="BS122" s="48">
        <f t="shared" si="848"/>
        <v>0</v>
      </c>
      <c r="BT122" s="34">
        <f t="shared" ref="BT122:CL122" si="849">SUBTOTAL(9,BT118:BT121)</f>
        <v>631220</v>
      </c>
      <c r="BU122" s="34">
        <f t="shared" si="849"/>
        <v>604820</v>
      </c>
      <c r="BV122" s="34">
        <f t="shared" si="849"/>
        <v>50</v>
      </c>
      <c r="BW122" s="34">
        <f t="shared" si="849"/>
        <v>604820</v>
      </c>
      <c r="BX122" s="34">
        <f t="shared" si="849"/>
        <v>0</v>
      </c>
      <c r="BY122" s="34">
        <f t="shared" si="849"/>
        <v>0</v>
      </c>
      <c r="BZ122" s="34">
        <f t="shared" si="849"/>
        <v>0</v>
      </c>
      <c r="CA122" s="34">
        <f t="shared" si="849"/>
        <v>0</v>
      </c>
      <c r="CB122" s="34">
        <f t="shared" si="849"/>
        <v>26400</v>
      </c>
      <c r="CC122" s="34">
        <f t="shared" si="849"/>
        <v>0</v>
      </c>
      <c r="CD122" s="34">
        <f t="shared" si="849"/>
        <v>26400</v>
      </c>
      <c r="CE122" s="34">
        <f t="shared" si="849"/>
        <v>0</v>
      </c>
      <c r="CF122" s="34">
        <f t="shared" si="849"/>
        <v>-162560</v>
      </c>
      <c r="CG122" s="34">
        <f t="shared" si="849"/>
        <v>4400</v>
      </c>
      <c r="CH122" s="34">
        <f t="shared" si="849"/>
        <v>98395</v>
      </c>
      <c r="CI122" s="34">
        <f t="shared" si="849"/>
        <v>77458</v>
      </c>
      <c r="CJ122" s="63">
        <f t="shared" si="849"/>
        <v>0</v>
      </c>
      <c r="CK122" s="63">
        <f t="shared" si="849"/>
        <v>-0.02</v>
      </c>
      <c r="CL122" s="63">
        <f t="shared" si="849"/>
        <v>-0.02</v>
      </c>
      <c r="CM122" s="34">
        <f t="shared" ref="CM122:DE122" si="850">SUBTOTAL(9,CM118:CM121)</f>
        <v>631220</v>
      </c>
      <c r="CN122" s="34">
        <f t="shared" si="850"/>
        <v>604820</v>
      </c>
      <c r="CO122" s="34">
        <f t="shared" si="850"/>
        <v>50</v>
      </c>
      <c r="CP122" s="34">
        <f t="shared" si="850"/>
        <v>604820</v>
      </c>
      <c r="CQ122" s="34">
        <f t="shared" si="850"/>
        <v>0</v>
      </c>
      <c r="CR122" s="34">
        <f t="shared" si="850"/>
        <v>0</v>
      </c>
      <c r="CS122" s="34">
        <f t="shared" si="850"/>
        <v>0</v>
      </c>
      <c r="CT122" s="34">
        <f t="shared" si="850"/>
        <v>0</v>
      </c>
      <c r="CU122" s="34">
        <f t="shared" si="850"/>
        <v>26400</v>
      </c>
      <c r="CV122" s="34">
        <f t="shared" si="850"/>
        <v>0</v>
      </c>
      <c r="CW122" s="34">
        <f t="shared" si="850"/>
        <v>26400</v>
      </c>
      <c r="CX122" s="34">
        <f t="shared" si="850"/>
        <v>0</v>
      </c>
      <c r="CY122" s="34">
        <f t="shared" si="850"/>
        <v>0</v>
      </c>
      <c r="CZ122" s="34">
        <f t="shared" si="850"/>
        <v>0</v>
      </c>
      <c r="DA122" s="34">
        <f t="shared" si="850"/>
        <v>98395</v>
      </c>
      <c r="DB122" s="34">
        <f t="shared" si="850"/>
        <v>77458</v>
      </c>
      <c r="DC122" s="63">
        <f t="shared" si="850"/>
        <v>0</v>
      </c>
      <c r="DD122" s="63">
        <f t="shared" si="850"/>
        <v>0</v>
      </c>
      <c r="DE122" s="63">
        <f t="shared" si="850"/>
        <v>0</v>
      </c>
      <c r="DF122" s="34">
        <f t="shared" ref="DF122:DX122" si="851">SUBTOTAL(9,DF118:DF121)</f>
        <v>631220</v>
      </c>
      <c r="DG122" s="34">
        <f t="shared" si="851"/>
        <v>604820</v>
      </c>
      <c r="DH122" s="34">
        <f t="shared" si="851"/>
        <v>50</v>
      </c>
      <c r="DI122" s="34">
        <f t="shared" si="851"/>
        <v>604820</v>
      </c>
      <c r="DJ122" s="34">
        <f t="shared" si="851"/>
        <v>0</v>
      </c>
      <c r="DK122" s="34">
        <f t="shared" si="851"/>
        <v>0</v>
      </c>
      <c r="DL122" s="34">
        <f t="shared" si="851"/>
        <v>0</v>
      </c>
      <c r="DM122" s="34">
        <f t="shared" si="851"/>
        <v>0</v>
      </c>
      <c r="DN122" s="34">
        <f t="shared" si="851"/>
        <v>26400</v>
      </c>
      <c r="DO122" s="34">
        <f t="shared" si="851"/>
        <v>0</v>
      </c>
      <c r="DP122" s="34">
        <f t="shared" si="851"/>
        <v>26400</v>
      </c>
      <c r="DQ122" s="34">
        <f t="shared" si="851"/>
        <v>0</v>
      </c>
      <c r="DR122" s="34">
        <f t="shared" si="851"/>
        <v>0</v>
      </c>
      <c r="DS122" s="34">
        <f t="shared" si="851"/>
        <v>0</v>
      </c>
      <c r="DT122" s="34">
        <f t="shared" si="851"/>
        <v>98395</v>
      </c>
      <c r="DU122" s="34">
        <f t="shared" si="851"/>
        <v>77458</v>
      </c>
      <c r="DV122" s="63">
        <f t="shared" si="851"/>
        <v>0</v>
      </c>
      <c r="DW122" s="63">
        <f t="shared" si="851"/>
        <v>0</v>
      </c>
      <c r="DX122" s="63">
        <f t="shared" si="851"/>
        <v>0</v>
      </c>
    </row>
    <row r="123" spans="1:128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41">
        <f>I123+P123</f>
        <v>120080</v>
      </c>
      <c r="I123" s="41">
        <f>K123+L123+M123+N123+O123</f>
        <v>120080</v>
      </c>
      <c r="J123" s="5">
        <v>3</v>
      </c>
      <c r="K123" s="9">
        <v>75480</v>
      </c>
      <c r="L123" s="9">
        <v>17600</v>
      </c>
      <c r="M123" s="9">
        <v>27000</v>
      </c>
      <c r="N123" s="9"/>
      <c r="O123" s="9"/>
      <c r="P123" s="41">
        <f>Q123+R123+S123</f>
        <v>0</v>
      </c>
      <c r="Q123" s="9"/>
      <c r="R123" s="9"/>
      <c r="S123" s="9"/>
      <c r="T123" s="71">
        <f>(L123+M123+N123)*-1</f>
        <v>-44600</v>
      </c>
      <c r="U123" s="71">
        <f>(Q123+R123)*-1</f>
        <v>0</v>
      </c>
      <c r="V123" s="9">
        <f t="shared" ref="V123:W126" si="852">ROUND(T123*0.65,0)</f>
        <v>-28990</v>
      </c>
      <c r="W123" s="9">
        <f t="shared" si="852"/>
        <v>0</v>
      </c>
      <c r="X123" s="9">
        <v>56067</v>
      </c>
      <c r="Y123" s="9">
        <v>27130</v>
      </c>
      <c r="Z123" s="76">
        <f>IF(T123=0,0,ROUND((T123+L123)/X123/10,2))</f>
        <v>-0.05</v>
      </c>
      <c r="AA123" s="76">
        <f>IF(U123=0,0,ROUND((U123+Q123)/Y123/10,2))</f>
        <v>0</v>
      </c>
      <c r="AB123" s="76">
        <f>Z123+AA123</f>
        <v>-0.05</v>
      </c>
      <c r="AC123" s="47">
        <v>-0.05</v>
      </c>
      <c r="AD123" s="47">
        <v>0</v>
      </c>
      <c r="AE123" s="47">
        <f>AC123+AD123</f>
        <v>-0.05</v>
      </c>
      <c r="AF123" s="41">
        <f>AG123+AN123</f>
        <v>120080</v>
      </c>
      <c r="AG123" s="41">
        <f>AI123+AJ123+AK123+AL123+AM123</f>
        <v>120080</v>
      </c>
      <c r="AH123" s="5">
        <v>3</v>
      </c>
      <c r="AI123" s="9">
        <v>75480</v>
      </c>
      <c r="AJ123" s="9">
        <v>17600</v>
      </c>
      <c r="AK123" s="9">
        <v>27000</v>
      </c>
      <c r="AL123" s="9"/>
      <c r="AM123" s="9"/>
      <c r="AN123" s="41">
        <f>AO123+AP123+AQ123</f>
        <v>0</v>
      </c>
      <c r="AO123" s="9"/>
      <c r="AP123" s="9"/>
      <c r="AQ123" s="9"/>
      <c r="AR123" s="88">
        <f>((AL123+AK123+AJ123)-((V123)*-1))*-1</f>
        <v>-15610</v>
      </c>
      <c r="AS123" s="88">
        <f>((AO123+AP123)-((W123)*-1))*-1</f>
        <v>0</v>
      </c>
      <c r="AT123" s="9">
        <v>56067</v>
      </c>
      <c r="AU123" s="9">
        <v>27130</v>
      </c>
      <c r="AV123" s="93">
        <f t="shared" ref="AV123:AV126" si="853">ROUND((AY123/AT123/10)+(AC123),2)*-1</f>
        <v>0</v>
      </c>
      <c r="AW123" s="93">
        <f t="shared" ref="AW123:AW126" si="854">ROUND((AZ123/AU123/10)+AD123,2)*-1</f>
        <v>0</v>
      </c>
      <c r="AX123" s="93">
        <f>AV123+AW123</f>
        <v>0</v>
      </c>
      <c r="AY123" s="95">
        <f t="shared" ref="AY123:AY126" si="855">AK123+AL123</f>
        <v>27000</v>
      </c>
      <c r="AZ123" s="95">
        <f t="shared" ref="AZ123:AZ126" si="856">AP123</f>
        <v>0</v>
      </c>
      <c r="BA123" s="96">
        <f>BB123+BI123</f>
        <v>120080</v>
      </c>
      <c r="BB123" s="96">
        <f>BD123+BE123+BF123+BG123+BH123</f>
        <v>120080</v>
      </c>
      <c r="BC123" s="97">
        <v>3</v>
      </c>
      <c r="BD123" s="88">
        <v>75480</v>
      </c>
      <c r="BE123" s="88">
        <v>17600</v>
      </c>
      <c r="BF123" s="88">
        <v>27000</v>
      </c>
      <c r="BG123" s="88"/>
      <c r="BH123" s="88"/>
      <c r="BI123" s="96">
        <f>BJ123+BK123+BL123</f>
        <v>0</v>
      </c>
      <c r="BJ123" s="88"/>
      <c r="BK123" s="88"/>
      <c r="BL123" s="88"/>
      <c r="BM123" s="88">
        <f t="shared" ref="BM123:BM126" si="857">(BE123+BF123+BG123)-(AJ123+AK123+AL123)</f>
        <v>0</v>
      </c>
      <c r="BN123" s="88">
        <f t="shared" ref="BN123:BN126" si="858">(BJ123+BK123)-(AO123+AP123)</f>
        <v>0</v>
      </c>
      <c r="BO123" s="9">
        <v>56067</v>
      </c>
      <c r="BP123" s="9">
        <v>27130</v>
      </c>
      <c r="BQ123" s="93">
        <f t="shared" ref="BQ123:BQ126" si="859">ROUND(((BF123+BG123)-(AK123+AL123))/BO123/10,2)*-1</f>
        <v>0</v>
      </c>
      <c r="BR123" s="93">
        <f t="shared" ref="BR123:BR126" si="860">ROUND(((BK123-AP123)/BP123/10),2)*-1</f>
        <v>0</v>
      </c>
      <c r="BS123" s="93">
        <f>BQ123+BR123</f>
        <v>0</v>
      </c>
      <c r="BT123" s="96">
        <f>BU123+CB123</f>
        <v>100480</v>
      </c>
      <c r="BU123" s="96">
        <f>BW123+BX123+BY123+BZ123+CA123</f>
        <v>100480</v>
      </c>
      <c r="BV123" s="97">
        <v>3</v>
      </c>
      <c r="BW123" s="88">
        <v>75480</v>
      </c>
      <c r="BX123" s="85">
        <v>10000</v>
      </c>
      <c r="BY123" s="85">
        <v>15000</v>
      </c>
      <c r="BZ123" s="85"/>
      <c r="CA123" s="85"/>
      <c r="CB123" s="83">
        <v>0</v>
      </c>
      <c r="CC123" s="85"/>
      <c r="CD123" s="85"/>
      <c r="CE123" s="85"/>
      <c r="CF123" s="88">
        <f t="shared" ref="CF123:CF126" si="861">(BX123+BY123+BZ123)-(BE123+BF123+BG123)</f>
        <v>-19600</v>
      </c>
      <c r="CG123" s="88">
        <f t="shared" ref="CG123:CG126" si="862">(CC123+CD123)-(BJ123+BK123)</f>
        <v>0</v>
      </c>
      <c r="CH123" s="9">
        <v>56067</v>
      </c>
      <c r="CI123" s="9">
        <v>27130</v>
      </c>
      <c r="CJ123" s="99">
        <f t="shared" ref="CJ123:CJ126" si="863">ROUND(((BY123+BZ123)-(BF123+BG123))/CH123/10,2)*-1</f>
        <v>0.02</v>
      </c>
      <c r="CK123" s="99">
        <f t="shared" ref="CK123:CK126" si="864">ROUND(((CD123-BK123)/CI123/10),2)*-1</f>
        <v>0</v>
      </c>
      <c r="CL123" s="99">
        <f>CJ123+CK123</f>
        <v>0.02</v>
      </c>
      <c r="CM123" s="96">
        <f>CN123+CU123</f>
        <v>100480</v>
      </c>
      <c r="CN123" s="96">
        <f>CP123+CQ123+CR123+CS123+CT123</f>
        <v>100480</v>
      </c>
      <c r="CO123" s="97">
        <v>3</v>
      </c>
      <c r="CP123" s="88">
        <v>75480</v>
      </c>
      <c r="CQ123" s="88">
        <v>10000</v>
      </c>
      <c r="CR123" s="88">
        <v>15000</v>
      </c>
      <c r="CS123" s="88"/>
      <c r="CT123" s="88"/>
      <c r="CU123" s="96">
        <v>0</v>
      </c>
      <c r="CV123" s="88"/>
      <c r="CW123" s="88"/>
      <c r="CX123" s="88"/>
      <c r="CY123" s="88">
        <f t="shared" ref="CY123:CY126" si="865">(CQ123+CR123+CS123)-(BX123+BY123+BZ123)</f>
        <v>0</v>
      </c>
      <c r="CZ123" s="88">
        <f t="shared" ref="CZ123:CZ126" si="866">(CV123+CW123)-(CC123+CD123)</f>
        <v>0</v>
      </c>
      <c r="DA123" s="9">
        <v>56067</v>
      </c>
      <c r="DB123" s="9">
        <v>27130</v>
      </c>
      <c r="DC123" s="99">
        <f t="shared" ref="DC123" si="867">ROUND(((CR123+CS123)-(BY123+BZ123))/DA123/10,2)*-1</f>
        <v>0</v>
      </c>
      <c r="DD123" s="99">
        <f t="shared" ref="DD123" si="868">ROUND(((CW123-CD123)/DB123/10),2)*-1</f>
        <v>0</v>
      </c>
      <c r="DE123" s="99">
        <f>DC123+DD123</f>
        <v>0</v>
      </c>
      <c r="DF123" s="96">
        <f>DG123+DN123</f>
        <v>100480</v>
      </c>
      <c r="DG123" s="96">
        <f>DI123+DJ123+DK123+DL123+DM123</f>
        <v>100480</v>
      </c>
      <c r="DH123" s="97">
        <v>3</v>
      </c>
      <c r="DI123" s="88">
        <v>75480</v>
      </c>
      <c r="DJ123" s="88">
        <v>10000</v>
      </c>
      <c r="DK123" s="88">
        <v>15000</v>
      </c>
      <c r="DL123" s="88"/>
      <c r="DM123" s="88"/>
      <c r="DN123" s="96">
        <v>0</v>
      </c>
      <c r="DO123" s="88"/>
      <c r="DP123" s="88"/>
      <c r="DQ123" s="88"/>
      <c r="DR123" s="88">
        <f t="shared" ref="DR123:DR126" si="869">(DJ123+DK123+DL123)-(CQ123+CR123+CS123)</f>
        <v>0</v>
      </c>
      <c r="DS123" s="88">
        <f t="shared" ref="DS123:DS126" si="870">(DO123+DP123)-(CV123+CW123)</f>
        <v>0</v>
      </c>
      <c r="DT123" s="9">
        <v>56067</v>
      </c>
      <c r="DU123" s="9">
        <v>27130</v>
      </c>
      <c r="DV123" s="99">
        <f t="shared" ref="DV123" si="871">ROUND(((DK123+DL123)-(CR123+CS123))/DT123/10,2)*-1</f>
        <v>0</v>
      </c>
      <c r="DW123" s="99">
        <f t="shared" ref="DW123" si="872">ROUND(((DP123-CW123)/DU123/10),2)*-1</f>
        <v>0</v>
      </c>
      <c r="DX123" s="99">
        <f>DV123+DW123</f>
        <v>0</v>
      </c>
    </row>
    <row r="124" spans="1:128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41">
        <f>I124+P124</f>
        <v>0</v>
      </c>
      <c r="I124" s="41">
        <f>K124+L124+M124+N124+O124</f>
        <v>0</v>
      </c>
      <c r="J124" s="5"/>
      <c r="K124" s="9"/>
      <c r="L124" s="9"/>
      <c r="M124" s="9"/>
      <c r="N124" s="9"/>
      <c r="O124" s="9"/>
      <c r="P124" s="41">
        <f>Q124+R124+S124</f>
        <v>0</v>
      </c>
      <c r="Q124" s="9"/>
      <c r="R124" s="9"/>
      <c r="S124" s="9"/>
      <c r="T124" s="71">
        <f>(L124+M124+N124)*-1</f>
        <v>0</v>
      </c>
      <c r="U124" s="71">
        <f>(Q124+R124)*-1</f>
        <v>0</v>
      </c>
      <c r="V124" s="9">
        <f t="shared" si="852"/>
        <v>0</v>
      </c>
      <c r="W124" s="9">
        <f t="shared" si="852"/>
        <v>0</v>
      </c>
      <c r="X124" s="46" t="s">
        <v>225</v>
      </c>
      <c r="Y124" s="46" t="s">
        <v>225</v>
      </c>
      <c r="Z124" s="76">
        <f>IF(T124=0,0,ROUND((T124+L124)/X124/10,2))</f>
        <v>0</v>
      </c>
      <c r="AA124" s="76">
        <f>IF(U124=0,0,ROUND((U124+Q124)/Y124/10,2))</f>
        <v>0</v>
      </c>
      <c r="AB124" s="76">
        <f>Z124+AA124</f>
        <v>0</v>
      </c>
      <c r="AC124" s="47">
        <v>0</v>
      </c>
      <c r="AD124" s="47">
        <v>0</v>
      </c>
      <c r="AE124" s="47">
        <f>AC124+AD124</f>
        <v>0</v>
      </c>
      <c r="AF124" s="41">
        <f>AG124+AN124</f>
        <v>0</v>
      </c>
      <c r="AG124" s="41">
        <f>AI124+AJ124+AK124+AL124+AM124</f>
        <v>0</v>
      </c>
      <c r="AH124" s="5"/>
      <c r="AI124" s="9"/>
      <c r="AJ124" s="9"/>
      <c r="AK124" s="9"/>
      <c r="AL124" s="9"/>
      <c r="AM124" s="9"/>
      <c r="AN124" s="41">
        <f>AO124+AP124+AQ124</f>
        <v>0</v>
      </c>
      <c r="AO124" s="9"/>
      <c r="AP124" s="9"/>
      <c r="AQ124" s="9"/>
      <c r="AR124" s="88">
        <f>((AL124+AK124+AJ124)-((V124)*-1))*-1</f>
        <v>0</v>
      </c>
      <c r="AS124" s="88">
        <f>((AO124+AP124)-((W124)*-1))*-1</f>
        <v>0</v>
      </c>
      <c r="AT124" s="46" t="s">
        <v>225</v>
      </c>
      <c r="AU124" s="46" t="s">
        <v>225</v>
      </c>
      <c r="AV124" s="93">
        <v>0</v>
      </c>
      <c r="AW124" s="93">
        <v>0</v>
      </c>
      <c r="AX124" s="93">
        <f>AV124+AW124</f>
        <v>0</v>
      </c>
      <c r="AY124" s="95">
        <f t="shared" si="855"/>
        <v>0</v>
      </c>
      <c r="AZ124" s="95">
        <f t="shared" si="856"/>
        <v>0</v>
      </c>
      <c r="BA124" s="96">
        <f>BB124+BI124</f>
        <v>0</v>
      </c>
      <c r="BB124" s="96">
        <f>BD124+BE124+BF124+BG124+BH124</f>
        <v>0</v>
      </c>
      <c r="BC124" s="97"/>
      <c r="BD124" s="88"/>
      <c r="BE124" s="88"/>
      <c r="BF124" s="88"/>
      <c r="BG124" s="88"/>
      <c r="BH124" s="88"/>
      <c r="BI124" s="96">
        <f>BJ124+BK124+BL124</f>
        <v>0</v>
      </c>
      <c r="BJ124" s="88"/>
      <c r="BK124" s="88"/>
      <c r="BL124" s="88"/>
      <c r="BM124" s="88">
        <f t="shared" si="857"/>
        <v>0</v>
      </c>
      <c r="BN124" s="88">
        <f t="shared" si="858"/>
        <v>0</v>
      </c>
      <c r="BO124" s="46" t="s">
        <v>225</v>
      </c>
      <c r="BP124" s="46" t="s">
        <v>225</v>
      </c>
      <c r="BQ124" s="93">
        <v>0</v>
      </c>
      <c r="BR124" s="93">
        <v>0</v>
      </c>
      <c r="BS124" s="93">
        <f>BQ124+BR124</f>
        <v>0</v>
      </c>
      <c r="BT124" s="96">
        <f>BU124+CB124</f>
        <v>0</v>
      </c>
      <c r="BU124" s="96">
        <f>BW124+BX124+BY124+BZ124+CA124</f>
        <v>0</v>
      </c>
      <c r="BV124" s="84"/>
      <c r="BW124" s="85"/>
      <c r="BX124" s="85"/>
      <c r="BY124" s="85"/>
      <c r="BZ124" s="85"/>
      <c r="CA124" s="85"/>
      <c r="CB124" s="83">
        <v>0</v>
      </c>
      <c r="CC124" s="85"/>
      <c r="CD124" s="85"/>
      <c r="CE124" s="85"/>
      <c r="CF124" s="88">
        <f t="shared" si="861"/>
        <v>0</v>
      </c>
      <c r="CG124" s="88">
        <f t="shared" si="862"/>
        <v>0</v>
      </c>
      <c r="CH124" s="46" t="s">
        <v>225</v>
      </c>
      <c r="CI124" s="46" t="s">
        <v>225</v>
      </c>
      <c r="CJ124" s="99">
        <v>0</v>
      </c>
      <c r="CK124" s="99">
        <v>0</v>
      </c>
      <c r="CL124" s="99">
        <f>CJ124+CK124</f>
        <v>0</v>
      </c>
      <c r="CM124" s="96">
        <f>CN124+CU124</f>
        <v>0</v>
      </c>
      <c r="CN124" s="96">
        <f>CP124+CQ124+CR124+CS124+CT124</f>
        <v>0</v>
      </c>
      <c r="CO124" s="97"/>
      <c r="CP124" s="88"/>
      <c r="CQ124" s="88"/>
      <c r="CR124" s="88"/>
      <c r="CS124" s="88"/>
      <c r="CT124" s="88"/>
      <c r="CU124" s="96">
        <v>0</v>
      </c>
      <c r="CV124" s="88"/>
      <c r="CW124" s="88"/>
      <c r="CX124" s="88"/>
      <c r="CY124" s="88">
        <f t="shared" si="865"/>
        <v>0</v>
      </c>
      <c r="CZ124" s="88">
        <f t="shared" si="866"/>
        <v>0</v>
      </c>
      <c r="DA124" s="46" t="s">
        <v>225</v>
      </c>
      <c r="DB124" s="46" t="s">
        <v>225</v>
      </c>
      <c r="DC124" s="99">
        <v>0</v>
      </c>
      <c r="DD124" s="99">
        <v>0</v>
      </c>
      <c r="DE124" s="99">
        <f>DC124+DD124</f>
        <v>0</v>
      </c>
      <c r="DF124" s="96">
        <f>DG124+DN124</f>
        <v>0</v>
      </c>
      <c r="DG124" s="96">
        <f>DI124+DJ124+DK124+DL124+DM124</f>
        <v>0</v>
      </c>
      <c r="DH124" s="97"/>
      <c r="DI124" s="88"/>
      <c r="DJ124" s="88"/>
      <c r="DK124" s="88"/>
      <c r="DL124" s="88"/>
      <c r="DM124" s="88"/>
      <c r="DN124" s="96">
        <v>0</v>
      </c>
      <c r="DO124" s="88"/>
      <c r="DP124" s="88"/>
      <c r="DQ124" s="88"/>
      <c r="DR124" s="88">
        <f t="shared" si="869"/>
        <v>0</v>
      </c>
      <c r="DS124" s="88">
        <f t="shared" si="870"/>
        <v>0</v>
      </c>
      <c r="DT124" s="46" t="s">
        <v>225</v>
      </c>
      <c r="DU124" s="46" t="s">
        <v>225</v>
      </c>
      <c r="DV124" s="99">
        <v>0</v>
      </c>
      <c r="DW124" s="99">
        <v>0</v>
      </c>
      <c r="DX124" s="99">
        <f>DV124+DW124</f>
        <v>0</v>
      </c>
    </row>
    <row r="125" spans="1:128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41">
        <f>I125+P125</f>
        <v>70000</v>
      </c>
      <c r="I125" s="41">
        <f>K125+L125+M125+N125+O125</f>
        <v>0</v>
      </c>
      <c r="J125" s="5"/>
      <c r="K125" s="9"/>
      <c r="L125" s="9"/>
      <c r="M125" s="9"/>
      <c r="N125" s="9"/>
      <c r="O125" s="9"/>
      <c r="P125" s="41">
        <f>Q125+R125+S125</f>
        <v>70000</v>
      </c>
      <c r="Q125" s="9">
        <v>70000</v>
      </c>
      <c r="R125" s="9">
        <v>0</v>
      </c>
      <c r="S125" s="9"/>
      <c r="T125" s="71">
        <f>(L125+M125+N125)*-1</f>
        <v>0</v>
      </c>
      <c r="U125" s="71">
        <f>(Q125+R125)*-1</f>
        <v>-70000</v>
      </c>
      <c r="V125" s="9">
        <f t="shared" si="852"/>
        <v>0</v>
      </c>
      <c r="W125" s="9">
        <f t="shared" si="852"/>
        <v>-45500</v>
      </c>
      <c r="X125" s="46" t="s">
        <v>225</v>
      </c>
      <c r="Y125" s="9">
        <v>26460</v>
      </c>
      <c r="Z125" s="76">
        <f>IF(T125=0,0,ROUND((T125+L125)/X125/10,2))</f>
        <v>0</v>
      </c>
      <c r="AA125" s="76">
        <f>IF(U125=0,0,ROUND((U125+Q125)/Y125/10,2))</f>
        <v>0</v>
      </c>
      <c r="AB125" s="76">
        <f>Z125+AA125</f>
        <v>0</v>
      </c>
      <c r="AC125" s="47">
        <v>0</v>
      </c>
      <c r="AD125" s="47">
        <v>-0.17</v>
      </c>
      <c r="AE125" s="47">
        <f>AC125+AD125</f>
        <v>-0.17</v>
      </c>
      <c r="AF125" s="41">
        <f>AG125+AN125</f>
        <v>70000</v>
      </c>
      <c r="AG125" s="41">
        <f>AI125+AJ125+AK125+AL125+AM125</f>
        <v>0</v>
      </c>
      <c r="AH125" s="5"/>
      <c r="AI125" s="9"/>
      <c r="AJ125" s="9"/>
      <c r="AK125" s="9"/>
      <c r="AL125" s="9"/>
      <c r="AM125" s="9"/>
      <c r="AN125" s="41">
        <f>AO125+AP125+AQ125</f>
        <v>70000</v>
      </c>
      <c r="AO125" s="9">
        <v>70000</v>
      </c>
      <c r="AP125" s="9">
        <v>0</v>
      </c>
      <c r="AQ125" s="9"/>
      <c r="AR125" s="88">
        <f>((AL125+AK125+AJ125)-((V125)*-1))*-1</f>
        <v>0</v>
      </c>
      <c r="AS125" s="88">
        <f>((AO125+AP125)-((W125)*-1))*-1</f>
        <v>-24500</v>
      </c>
      <c r="AT125" s="46" t="s">
        <v>225</v>
      </c>
      <c r="AU125" s="9">
        <v>26460</v>
      </c>
      <c r="AV125" s="93">
        <v>0</v>
      </c>
      <c r="AW125" s="93">
        <f t="shared" si="854"/>
        <v>0.17</v>
      </c>
      <c r="AX125" s="93">
        <f>AV125+AW125</f>
        <v>0.17</v>
      </c>
      <c r="AY125" s="95">
        <f t="shared" si="855"/>
        <v>0</v>
      </c>
      <c r="AZ125" s="95">
        <f t="shared" si="856"/>
        <v>0</v>
      </c>
      <c r="BA125" s="96">
        <f>BB125+BI125</f>
        <v>70000</v>
      </c>
      <c r="BB125" s="96">
        <f>BD125+BE125+BF125+BG125+BH125</f>
        <v>0</v>
      </c>
      <c r="BC125" s="97"/>
      <c r="BD125" s="88"/>
      <c r="BE125" s="88"/>
      <c r="BF125" s="88"/>
      <c r="BG125" s="88"/>
      <c r="BH125" s="88"/>
      <c r="BI125" s="96">
        <f>BJ125+BK125+BL125</f>
        <v>70000</v>
      </c>
      <c r="BJ125" s="88">
        <v>70000</v>
      </c>
      <c r="BK125" s="88">
        <v>0</v>
      </c>
      <c r="BL125" s="88"/>
      <c r="BM125" s="88">
        <f t="shared" si="857"/>
        <v>0</v>
      </c>
      <c r="BN125" s="88">
        <f t="shared" si="858"/>
        <v>0</v>
      </c>
      <c r="BO125" s="46" t="s">
        <v>225</v>
      </c>
      <c r="BP125" s="9">
        <v>26460</v>
      </c>
      <c r="BQ125" s="93">
        <v>0</v>
      </c>
      <c r="BR125" s="93">
        <f t="shared" si="860"/>
        <v>0</v>
      </c>
      <c r="BS125" s="93">
        <f>BQ125+BR125</f>
        <v>0</v>
      </c>
      <c r="BT125" s="96">
        <f>BU125+CB125</f>
        <v>100700</v>
      </c>
      <c r="BU125" s="96">
        <f>BW125+BX125+BY125+BZ125+CA125</f>
        <v>0</v>
      </c>
      <c r="BV125" s="84"/>
      <c r="BW125" s="85"/>
      <c r="BX125" s="85"/>
      <c r="BY125" s="85"/>
      <c r="BZ125" s="85"/>
      <c r="CA125" s="85"/>
      <c r="CB125" s="83">
        <v>100700</v>
      </c>
      <c r="CC125" s="85">
        <v>20000</v>
      </c>
      <c r="CD125" s="85">
        <v>80700</v>
      </c>
      <c r="CE125" s="85"/>
      <c r="CF125" s="88">
        <f t="shared" si="861"/>
        <v>0</v>
      </c>
      <c r="CG125" s="88">
        <f t="shared" si="862"/>
        <v>30700</v>
      </c>
      <c r="CH125" s="46" t="s">
        <v>225</v>
      </c>
      <c r="CI125" s="9">
        <v>26460</v>
      </c>
      <c r="CJ125" s="99">
        <v>0</v>
      </c>
      <c r="CK125" s="99">
        <f t="shared" si="864"/>
        <v>-0.3</v>
      </c>
      <c r="CL125" s="99">
        <f>CJ125+CK125</f>
        <v>-0.3</v>
      </c>
      <c r="CM125" s="96">
        <f>CN125+CU125</f>
        <v>100700</v>
      </c>
      <c r="CN125" s="96">
        <f>CP125+CQ125+CR125+CS125+CT125</f>
        <v>0</v>
      </c>
      <c r="CO125" s="97"/>
      <c r="CP125" s="88"/>
      <c r="CQ125" s="88"/>
      <c r="CR125" s="88"/>
      <c r="CS125" s="88"/>
      <c r="CT125" s="88"/>
      <c r="CU125" s="96">
        <v>100700</v>
      </c>
      <c r="CV125" s="88">
        <v>20000</v>
      </c>
      <c r="CW125" s="88">
        <v>80700</v>
      </c>
      <c r="CX125" s="88"/>
      <c r="CY125" s="88">
        <f t="shared" si="865"/>
        <v>0</v>
      </c>
      <c r="CZ125" s="88">
        <f t="shared" si="866"/>
        <v>0</v>
      </c>
      <c r="DA125" s="46" t="s">
        <v>225</v>
      </c>
      <c r="DB125" s="9">
        <v>26460</v>
      </c>
      <c r="DC125" s="99">
        <v>0</v>
      </c>
      <c r="DD125" s="99">
        <f t="shared" ref="DD125:DD126" si="873">ROUND(((CW125-CD125)/DB125/10),2)*-1</f>
        <v>0</v>
      </c>
      <c r="DE125" s="99">
        <f>DC125+DD125</f>
        <v>0</v>
      </c>
      <c r="DF125" s="96">
        <f>DG125+DN125</f>
        <v>100700</v>
      </c>
      <c r="DG125" s="96">
        <f>DI125+DJ125+DK125+DL125+DM125</f>
        <v>0</v>
      </c>
      <c r="DH125" s="97"/>
      <c r="DI125" s="88"/>
      <c r="DJ125" s="88"/>
      <c r="DK125" s="88"/>
      <c r="DL125" s="88"/>
      <c r="DM125" s="88"/>
      <c r="DN125" s="96">
        <v>100700</v>
      </c>
      <c r="DO125" s="88">
        <v>20000</v>
      </c>
      <c r="DP125" s="88">
        <v>80700</v>
      </c>
      <c r="DQ125" s="88"/>
      <c r="DR125" s="88">
        <f t="shared" si="869"/>
        <v>0</v>
      </c>
      <c r="DS125" s="88">
        <f t="shared" si="870"/>
        <v>0</v>
      </c>
      <c r="DT125" s="46" t="s">
        <v>225</v>
      </c>
      <c r="DU125" s="9">
        <v>26460</v>
      </c>
      <c r="DV125" s="99">
        <v>0</v>
      </c>
      <c r="DW125" s="99">
        <f t="shared" ref="DW125:DW126" si="874">ROUND(((DP125-CW125)/DU125/10),2)*-1</f>
        <v>0</v>
      </c>
      <c r="DX125" s="99">
        <f>DV125+DW125</f>
        <v>0</v>
      </c>
    </row>
    <row r="126" spans="1:128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41">
        <f>I126+P126</f>
        <v>391100</v>
      </c>
      <c r="I126" s="41">
        <f>K126+L126+M126+N126+O126</f>
        <v>391100</v>
      </c>
      <c r="J126" s="5"/>
      <c r="K126" s="9"/>
      <c r="L126" s="9"/>
      <c r="M126" s="9">
        <v>391100</v>
      </c>
      <c r="N126" s="9"/>
      <c r="O126" s="9"/>
      <c r="P126" s="41">
        <f>Q126+R126+S126</f>
        <v>0</v>
      </c>
      <c r="Q126" s="9"/>
      <c r="R126" s="9"/>
      <c r="S126" s="9"/>
      <c r="T126" s="71">
        <f>(L126+M126+N126)*-1</f>
        <v>-391100</v>
      </c>
      <c r="U126" s="71">
        <f>(Q126+R126)*-1</f>
        <v>0</v>
      </c>
      <c r="V126" s="9">
        <f t="shared" si="852"/>
        <v>-254215</v>
      </c>
      <c r="W126" s="9">
        <f t="shared" si="852"/>
        <v>0</v>
      </c>
      <c r="X126" s="9">
        <v>42328</v>
      </c>
      <c r="Y126" s="9">
        <v>23868</v>
      </c>
      <c r="Z126" s="76">
        <f>IF(T126=0,0,ROUND((T126+L126)/X126/10,2))</f>
        <v>-0.92</v>
      </c>
      <c r="AA126" s="76">
        <f>IF(U126=0,0,ROUND((U126+Q126)/Y126/10,2))</f>
        <v>0</v>
      </c>
      <c r="AB126" s="76">
        <f>Z126+AA126</f>
        <v>-0.92</v>
      </c>
      <c r="AC126" s="47">
        <v>-0.6</v>
      </c>
      <c r="AD126" s="47">
        <v>0</v>
      </c>
      <c r="AE126" s="47">
        <f>AC126+AD126</f>
        <v>-0.6</v>
      </c>
      <c r="AF126" s="41">
        <f>AG126+AN126</f>
        <v>391100</v>
      </c>
      <c r="AG126" s="41">
        <f>AI126+AJ126+AK126+AL126+AM126</f>
        <v>391100</v>
      </c>
      <c r="AH126" s="5"/>
      <c r="AI126" s="9"/>
      <c r="AJ126" s="9"/>
      <c r="AK126" s="9">
        <v>391100</v>
      </c>
      <c r="AL126" s="9"/>
      <c r="AM126" s="9"/>
      <c r="AN126" s="41">
        <f>AO126+AP126+AQ126</f>
        <v>0</v>
      </c>
      <c r="AO126" s="9"/>
      <c r="AP126" s="9"/>
      <c r="AQ126" s="9"/>
      <c r="AR126" s="88">
        <f>((AL126+AK126+AJ126)-((V126)*-1))*-1</f>
        <v>-136885</v>
      </c>
      <c r="AS126" s="88">
        <f>((AO126+AP126)-((W126)*-1))*-1</f>
        <v>0</v>
      </c>
      <c r="AT126" s="9">
        <v>42328</v>
      </c>
      <c r="AU126" s="9">
        <v>23868</v>
      </c>
      <c r="AV126" s="93">
        <f t="shared" si="853"/>
        <v>-0.32</v>
      </c>
      <c r="AW126" s="93">
        <f t="shared" si="854"/>
        <v>0</v>
      </c>
      <c r="AX126" s="93">
        <f>AV126+AW126</f>
        <v>-0.32</v>
      </c>
      <c r="AY126" s="95">
        <f t="shared" si="855"/>
        <v>391100</v>
      </c>
      <c r="AZ126" s="95">
        <f t="shared" si="856"/>
        <v>0</v>
      </c>
      <c r="BA126" s="96">
        <f>BB126+BI126</f>
        <v>391100</v>
      </c>
      <c r="BB126" s="96">
        <f>BD126+BE126+BF126+BG126+BH126</f>
        <v>391100</v>
      </c>
      <c r="BC126" s="97"/>
      <c r="BD126" s="88"/>
      <c r="BE126" s="88"/>
      <c r="BF126" s="88">
        <v>391100</v>
      </c>
      <c r="BG126" s="88"/>
      <c r="BH126" s="88"/>
      <c r="BI126" s="96">
        <f>BJ126+BK126+BL126</f>
        <v>0</v>
      </c>
      <c r="BJ126" s="88"/>
      <c r="BK126" s="88"/>
      <c r="BL126" s="88"/>
      <c r="BM126" s="88">
        <f t="shared" si="857"/>
        <v>0</v>
      </c>
      <c r="BN126" s="88">
        <f t="shared" si="858"/>
        <v>0</v>
      </c>
      <c r="BO126" s="9">
        <v>42328</v>
      </c>
      <c r="BP126" s="9">
        <v>23868</v>
      </c>
      <c r="BQ126" s="93">
        <f t="shared" si="859"/>
        <v>0</v>
      </c>
      <c r="BR126" s="93">
        <f t="shared" si="860"/>
        <v>0</v>
      </c>
      <c r="BS126" s="93">
        <f>BQ126+BR126</f>
        <v>0</v>
      </c>
      <c r="BT126" s="96">
        <f>BU126+CB126</f>
        <v>380000</v>
      </c>
      <c r="BU126" s="96">
        <f>BW126+BX126+BY126+BZ126+CA126</f>
        <v>380000</v>
      </c>
      <c r="BV126" s="84"/>
      <c r="BW126" s="85"/>
      <c r="BX126" s="85"/>
      <c r="BY126" s="85">
        <v>380000</v>
      </c>
      <c r="BZ126" s="85"/>
      <c r="CA126" s="85"/>
      <c r="CB126" s="83">
        <v>0</v>
      </c>
      <c r="CC126" s="85"/>
      <c r="CD126" s="85"/>
      <c r="CE126" s="85"/>
      <c r="CF126" s="88">
        <f t="shared" si="861"/>
        <v>-11100</v>
      </c>
      <c r="CG126" s="88">
        <f t="shared" si="862"/>
        <v>0</v>
      </c>
      <c r="CH126" s="9">
        <v>42328</v>
      </c>
      <c r="CI126" s="9">
        <v>23868</v>
      </c>
      <c r="CJ126" s="99">
        <f t="shared" si="863"/>
        <v>0.03</v>
      </c>
      <c r="CK126" s="99">
        <f t="shared" si="864"/>
        <v>0</v>
      </c>
      <c r="CL126" s="99">
        <f>CJ126+CK126</f>
        <v>0.03</v>
      </c>
      <c r="CM126" s="96">
        <f>CN126+CU126</f>
        <v>380000</v>
      </c>
      <c r="CN126" s="96">
        <f>CP126+CQ126+CR126+CS126+CT126</f>
        <v>380000</v>
      </c>
      <c r="CO126" s="97"/>
      <c r="CP126" s="88"/>
      <c r="CQ126" s="88"/>
      <c r="CR126" s="88">
        <v>380000</v>
      </c>
      <c r="CS126" s="88"/>
      <c r="CT126" s="88"/>
      <c r="CU126" s="96">
        <v>0</v>
      </c>
      <c r="CV126" s="88"/>
      <c r="CW126" s="88"/>
      <c r="CX126" s="88"/>
      <c r="CY126" s="88">
        <f t="shared" si="865"/>
        <v>0</v>
      </c>
      <c r="CZ126" s="88">
        <f t="shared" si="866"/>
        <v>0</v>
      </c>
      <c r="DA126" s="9">
        <v>42328</v>
      </c>
      <c r="DB126" s="9">
        <v>23868</v>
      </c>
      <c r="DC126" s="99">
        <f t="shared" ref="DC126" si="875">ROUND(((CR126+CS126)-(BY126+BZ126))/DA126/10,2)*-1</f>
        <v>0</v>
      </c>
      <c r="DD126" s="99">
        <f t="shared" si="873"/>
        <v>0</v>
      </c>
      <c r="DE126" s="99">
        <f>DC126+DD126</f>
        <v>0</v>
      </c>
      <c r="DF126" s="96">
        <f>DG126+DN126</f>
        <v>380000</v>
      </c>
      <c r="DG126" s="96">
        <f>DI126+DJ126+DK126+DL126+DM126</f>
        <v>380000</v>
      </c>
      <c r="DH126" s="97"/>
      <c r="DI126" s="88"/>
      <c r="DJ126" s="88"/>
      <c r="DK126" s="88">
        <v>380000</v>
      </c>
      <c r="DL126" s="88"/>
      <c r="DM126" s="88"/>
      <c r="DN126" s="96">
        <v>0</v>
      </c>
      <c r="DO126" s="88"/>
      <c r="DP126" s="88"/>
      <c r="DQ126" s="88"/>
      <c r="DR126" s="88">
        <f t="shared" si="869"/>
        <v>0</v>
      </c>
      <c r="DS126" s="88">
        <f t="shared" si="870"/>
        <v>0</v>
      </c>
      <c r="DT126" s="9">
        <v>42328</v>
      </c>
      <c r="DU126" s="9">
        <v>23868</v>
      </c>
      <c r="DV126" s="99">
        <f t="shared" ref="DV126" si="876">ROUND(((DK126+DL126)-(CR126+CS126))/DT126/10,2)*-1</f>
        <v>0</v>
      </c>
      <c r="DW126" s="99">
        <f t="shared" si="874"/>
        <v>0</v>
      </c>
      <c r="DX126" s="99">
        <f>DV126+DW126</f>
        <v>0</v>
      </c>
    </row>
    <row r="127" spans="1:128" x14ac:dyDescent="0.25">
      <c r="A127" s="30"/>
      <c r="B127" s="31"/>
      <c r="C127" s="32"/>
      <c r="D127" s="33" t="s">
        <v>174</v>
      </c>
      <c r="E127" s="31"/>
      <c r="F127" s="31"/>
      <c r="G127" s="32"/>
      <c r="H127" s="34">
        <f t="shared" ref="H127:AB127" si="877">SUBTOTAL(9,H123:H126)</f>
        <v>581180</v>
      </c>
      <c r="I127" s="34">
        <f t="shared" si="877"/>
        <v>511180</v>
      </c>
      <c r="J127" s="34">
        <f t="shared" si="877"/>
        <v>3</v>
      </c>
      <c r="K127" s="34">
        <f t="shared" si="877"/>
        <v>75480</v>
      </c>
      <c r="L127" s="34">
        <f t="shared" si="877"/>
        <v>17600</v>
      </c>
      <c r="M127" s="34">
        <f t="shared" si="877"/>
        <v>418100</v>
      </c>
      <c r="N127" s="34">
        <f t="shared" si="877"/>
        <v>0</v>
      </c>
      <c r="O127" s="34">
        <f t="shared" si="877"/>
        <v>0</v>
      </c>
      <c r="P127" s="34">
        <f t="shared" si="877"/>
        <v>70000</v>
      </c>
      <c r="Q127" s="34">
        <f t="shared" si="877"/>
        <v>70000</v>
      </c>
      <c r="R127" s="34">
        <f t="shared" si="877"/>
        <v>0</v>
      </c>
      <c r="S127" s="34">
        <f t="shared" si="877"/>
        <v>0</v>
      </c>
      <c r="T127" s="34">
        <f t="shared" si="877"/>
        <v>-435700</v>
      </c>
      <c r="U127" s="34">
        <f t="shared" si="877"/>
        <v>-70000</v>
      </c>
      <c r="V127" s="34">
        <f t="shared" si="877"/>
        <v>-283205</v>
      </c>
      <c r="W127" s="34">
        <f t="shared" si="877"/>
        <v>-45500</v>
      </c>
      <c r="X127" s="34">
        <f t="shared" si="877"/>
        <v>98395</v>
      </c>
      <c r="Y127" s="34">
        <f t="shared" si="877"/>
        <v>77458</v>
      </c>
      <c r="Z127" s="48">
        <f t="shared" si="877"/>
        <v>-0.97000000000000008</v>
      </c>
      <c r="AA127" s="48">
        <f t="shared" si="877"/>
        <v>0</v>
      </c>
      <c r="AB127" s="48">
        <f t="shared" si="877"/>
        <v>-0.97000000000000008</v>
      </c>
      <c r="AC127" s="48">
        <v>-0.65</v>
      </c>
      <c r="AD127" s="48">
        <v>-0.17</v>
      </c>
      <c r="AE127" s="48">
        <f t="shared" ref="AE127:AX127" si="878">SUBTOTAL(9,AE123:AE126)</f>
        <v>-0.82000000000000006</v>
      </c>
      <c r="AF127" s="34">
        <f t="shared" si="878"/>
        <v>581180</v>
      </c>
      <c r="AG127" s="34">
        <f t="shared" si="878"/>
        <v>511180</v>
      </c>
      <c r="AH127" s="34">
        <f t="shared" si="878"/>
        <v>3</v>
      </c>
      <c r="AI127" s="34">
        <f t="shared" si="878"/>
        <v>75480</v>
      </c>
      <c r="AJ127" s="34">
        <f t="shared" si="878"/>
        <v>17600</v>
      </c>
      <c r="AK127" s="34">
        <f t="shared" si="878"/>
        <v>418100</v>
      </c>
      <c r="AL127" s="34">
        <f t="shared" si="878"/>
        <v>0</v>
      </c>
      <c r="AM127" s="34">
        <f t="shared" si="878"/>
        <v>0</v>
      </c>
      <c r="AN127" s="34">
        <f t="shared" si="878"/>
        <v>70000</v>
      </c>
      <c r="AO127" s="34">
        <f t="shared" si="878"/>
        <v>70000</v>
      </c>
      <c r="AP127" s="34">
        <f t="shared" si="878"/>
        <v>0</v>
      </c>
      <c r="AQ127" s="34">
        <f t="shared" si="878"/>
        <v>0</v>
      </c>
      <c r="AR127" s="34">
        <f t="shared" si="878"/>
        <v>-152495</v>
      </c>
      <c r="AS127" s="34">
        <f t="shared" si="878"/>
        <v>-24500</v>
      </c>
      <c r="AT127" s="34">
        <f t="shared" si="878"/>
        <v>98395</v>
      </c>
      <c r="AU127" s="34">
        <f t="shared" si="878"/>
        <v>77458</v>
      </c>
      <c r="AV127" s="48">
        <f t="shared" si="878"/>
        <v>-0.32</v>
      </c>
      <c r="AW127" s="48">
        <f t="shared" si="878"/>
        <v>0.17</v>
      </c>
      <c r="AX127" s="48">
        <f t="shared" si="878"/>
        <v>-0.15</v>
      </c>
      <c r="AY127"/>
      <c r="AZ127"/>
      <c r="BA127" s="34">
        <f t="shared" ref="BA127:BS127" si="879">SUBTOTAL(9,BA123:BA126)</f>
        <v>581180</v>
      </c>
      <c r="BB127" s="34">
        <f t="shared" si="879"/>
        <v>511180</v>
      </c>
      <c r="BC127" s="34">
        <f t="shared" si="879"/>
        <v>3</v>
      </c>
      <c r="BD127" s="34">
        <f t="shared" si="879"/>
        <v>75480</v>
      </c>
      <c r="BE127" s="34">
        <f t="shared" si="879"/>
        <v>17600</v>
      </c>
      <c r="BF127" s="34">
        <f t="shared" si="879"/>
        <v>418100</v>
      </c>
      <c r="BG127" s="34">
        <f t="shared" si="879"/>
        <v>0</v>
      </c>
      <c r="BH127" s="34">
        <f t="shared" si="879"/>
        <v>0</v>
      </c>
      <c r="BI127" s="34">
        <f t="shared" si="879"/>
        <v>70000</v>
      </c>
      <c r="BJ127" s="34">
        <f t="shared" si="879"/>
        <v>70000</v>
      </c>
      <c r="BK127" s="34">
        <f t="shared" si="879"/>
        <v>0</v>
      </c>
      <c r="BL127" s="34">
        <f t="shared" si="879"/>
        <v>0</v>
      </c>
      <c r="BM127" s="34">
        <f t="shared" si="879"/>
        <v>0</v>
      </c>
      <c r="BN127" s="34">
        <f t="shared" si="879"/>
        <v>0</v>
      </c>
      <c r="BO127" s="34">
        <f t="shared" si="879"/>
        <v>98395</v>
      </c>
      <c r="BP127" s="34">
        <f t="shared" si="879"/>
        <v>77458</v>
      </c>
      <c r="BQ127" s="48">
        <f t="shared" si="879"/>
        <v>0</v>
      </c>
      <c r="BR127" s="48">
        <f t="shared" si="879"/>
        <v>0</v>
      </c>
      <c r="BS127" s="48">
        <f t="shared" si="879"/>
        <v>0</v>
      </c>
      <c r="BT127" s="34">
        <f t="shared" ref="BT127:CL127" si="880">SUBTOTAL(9,BT123:BT126)</f>
        <v>581180</v>
      </c>
      <c r="BU127" s="34">
        <f t="shared" si="880"/>
        <v>480480</v>
      </c>
      <c r="BV127" s="34">
        <f t="shared" si="880"/>
        <v>3</v>
      </c>
      <c r="BW127" s="34">
        <f t="shared" si="880"/>
        <v>75480</v>
      </c>
      <c r="BX127" s="34">
        <f t="shared" si="880"/>
        <v>10000</v>
      </c>
      <c r="BY127" s="34">
        <f t="shared" si="880"/>
        <v>395000</v>
      </c>
      <c r="BZ127" s="34">
        <f t="shared" si="880"/>
        <v>0</v>
      </c>
      <c r="CA127" s="34">
        <f t="shared" si="880"/>
        <v>0</v>
      </c>
      <c r="CB127" s="34">
        <f t="shared" si="880"/>
        <v>100700</v>
      </c>
      <c r="CC127" s="34">
        <f t="shared" si="880"/>
        <v>20000</v>
      </c>
      <c r="CD127" s="34">
        <f t="shared" si="880"/>
        <v>80700</v>
      </c>
      <c r="CE127" s="34">
        <f t="shared" si="880"/>
        <v>0</v>
      </c>
      <c r="CF127" s="34">
        <f t="shared" si="880"/>
        <v>-30700</v>
      </c>
      <c r="CG127" s="34">
        <f t="shared" si="880"/>
        <v>30700</v>
      </c>
      <c r="CH127" s="34">
        <f t="shared" si="880"/>
        <v>98395</v>
      </c>
      <c r="CI127" s="34">
        <f t="shared" si="880"/>
        <v>77458</v>
      </c>
      <c r="CJ127" s="63">
        <f t="shared" si="880"/>
        <v>0.05</v>
      </c>
      <c r="CK127" s="63">
        <f t="shared" si="880"/>
        <v>-0.3</v>
      </c>
      <c r="CL127" s="63">
        <f t="shared" si="880"/>
        <v>-0.24999999999999997</v>
      </c>
      <c r="CM127" s="34">
        <f t="shared" ref="CM127:DE127" si="881">SUBTOTAL(9,CM123:CM126)</f>
        <v>581180</v>
      </c>
      <c r="CN127" s="34">
        <f t="shared" si="881"/>
        <v>480480</v>
      </c>
      <c r="CO127" s="34">
        <f t="shared" si="881"/>
        <v>3</v>
      </c>
      <c r="CP127" s="34">
        <f t="shared" si="881"/>
        <v>75480</v>
      </c>
      <c r="CQ127" s="34">
        <f t="shared" si="881"/>
        <v>10000</v>
      </c>
      <c r="CR127" s="34">
        <f t="shared" si="881"/>
        <v>395000</v>
      </c>
      <c r="CS127" s="34">
        <f t="shared" si="881"/>
        <v>0</v>
      </c>
      <c r="CT127" s="34">
        <f t="shared" si="881"/>
        <v>0</v>
      </c>
      <c r="CU127" s="34">
        <f t="shared" si="881"/>
        <v>100700</v>
      </c>
      <c r="CV127" s="34">
        <f t="shared" si="881"/>
        <v>20000</v>
      </c>
      <c r="CW127" s="34">
        <f t="shared" si="881"/>
        <v>80700</v>
      </c>
      <c r="CX127" s="34">
        <f t="shared" si="881"/>
        <v>0</v>
      </c>
      <c r="CY127" s="34">
        <f t="shared" si="881"/>
        <v>0</v>
      </c>
      <c r="CZ127" s="34">
        <f t="shared" si="881"/>
        <v>0</v>
      </c>
      <c r="DA127" s="34">
        <f t="shared" si="881"/>
        <v>98395</v>
      </c>
      <c r="DB127" s="34">
        <f t="shared" si="881"/>
        <v>77458</v>
      </c>
      <c r="DC127" s="63">
        <f t="shared" si="881"/>
        <v>0</v>
      </c>
      <c r="DD127" s="63">
        <f t="shared" si="881"/>
        <v>0</v>
      </c>
      <c r="DE127" s="63">
        <f t="shared" si="881"/>
        <v>0</v>
      </c>
      <c r="DF127" s="34">
        <f t="shared" ref="DF127:DX127" si="882">SUBTOTAL(9,DF123:DF126)</f>
        <v>581180</v>
      </c>
      <c r="DG127" s="34">
        <f t="shared" si="882"/>
        <v>480480</v>
      </c>
      <c r="DH127" s="34">
        <f t="shared" si="882"/>
        <v>3</v>
      </c>
      <c r="DI127" s="34">
        <f t="shared" si="882"/>
        <v>75480</v>
      </c>
      <c r="DJ127" s="34">
        <f t="shared" si="882"/>
        <v>10000</v>
      </c>
      <c r="DK127" s="34">
        <f t="shared" si="882"/>
        <v>395000</v>
      </c>
      <c r="DL127" s="34">
        <f t="shared" si="882"/>
        <v>0</v>
      </c>
      <c r="DM127" s="34">
        <f t="shared" si="882"/>
        <v>0</v>
      </c>
      <c r="DN127" s="34">
        <f t="shared" si="882"/>
        <v>100700</v>
      </c>
      <c r="DO127" s="34">
        <f t="shared" si="882"/>
        <v>20000</v>
      </c>
      <c r="DP127" s="34">
        <f t="shared" si="882"/>
        <v>80700</v>
      </c>
      <c r="DQ127" s="34">
        <f t="shared" si="882"/>
        <v>0</v>
      </c>
      <c r="DR127" s="34">
        <f t="shared" si="882"/>
        <v>0</v>
      </c>
      <c r="DS127" s="34">
        <f t="shared" si="882"/>
        <v>0</v>
      </c>
      <c r="DT127" s="34">
        <f t="shared" si="882"/>
        <v>98395</v>
      </c>
      <c r="DU127" s="34">
        <f t="shared" si="882"/>
        <v>77458</v>
      </c>
      <c r="DV127" s="63">
        <f t="shared" si="882"/>
        <v>0</v>
      </c>
      <c r="DW127" s="63">
        <f t="shared" si="882"/>
        <v>0</v>
      </c>
      <c r="DX127" s="63">
        <f t="shared" si="882"/>
        <v>0</v>
      </c>
    </row>
    <row r="128" spans="1:128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41">
        <f>I128+P128</f>
        <v>190680</v>
      </c>
      <c r="I128" s="41">
        <f>K128+L128+M128+N128+O128</f>
        <v>75480</v>
      </c>
      <c r="J128" s="5">
        <v>3</v>
      </c>
      <c r="K128" s="9">
        <v>75480</v>
      </c>
      <c r="L128" s="9"/>
      <c r="M128" s="9"/>
      <c r="N128" s="9"/>
      <c r="O128" s="9"/>
      <c r="P128" s="41">
        <f>Q128+R128+S128</f>
        <v>115200</v>
      </c>
      <c r="Q128" s="9"/>
      <c r="R128" s="9">
        <v>115200</v>
      </c>
      <c r="S128" s="9"/>
      <c r="T128" s="71">
        <f>(L128+M128+N128)*-1</f>
        <v>0</v>
      </c>
      <c r="U128" s="71">
        <f>(Q128+R128)*-1</f>
        <v>-115200</v>
      </c>
      <c r="V128" s="9">
        <f>ROUND(T128*0.65,0)</f>
        <v>0</v>
      </c>
      <c r="W128" s="9">
        <f>ROUND(U128*0.65,0)</f>
        <v>-74880</v>
      </c>
      <c r="X128" s="9">
        <v>56067</v>
      </c>
      <c r="Y128" s="9">
        <v>27130</v>
      </c>
      <c r="Z128" s="76">
        <f>IF(T128=0,0,ROUND((T128+L128)/X128/10,2))</f>
        <v>0</v>
      </c>
      <c r="AA128" s="76">
        <f>IF(U128=0,0,ROUND((U128+Q128)/Y128/10,2))</f>
        <v>-0.42</v>
      </c>
      <c r="AB128" s="76">
        <f>Z128+AA128</f>
        <v>-0.42</v>
      </c>
      <c r="AC128" s="47">
        <v>0</v>
      </c>
      <c r="AD128" s="47">
        <v>-0.27</v>
      </c>
      <c r="AE128" s="47">
        <f>AC128+AD128</f>
        <v>-0.27</v>
      </c>
      <c r="AF128" s="41">
        <f>AG128+AN128</f>
        <v>190680</v>
      </c>
      <c r="AG128" s="41">
        <f>AI128+AJ128+AK128+AL128+AM128</f>
        <v>75480</v>
      </c>
      <c r="AH128" s="5">
        <v>3</v>
      </c>
      <c r="AI128" s="9">
        <v>75480</v>
      </c>
      <c r="AJ128" s="9"/>
      <c r="AK128" s="9"/>
      <c r="AL128" s="9"/>
      <c r="AM128" s="9"/>
      <c r="AN128" s="41">
        <f>AO128+AP128+AQ128</f>
        <v>115200</v>
      </c>
      <c r="AO128" s="9"/>
      <c r="AP128" s="9">
        <v>115200</v>
      </c>
      <c r="AQ128" s="9"/>
      <c r="AR128" s="88">
        <f>((AL128+AK128+AJ128)-((V128)*-1))*-1</f>
        <v>0</v>
      </c>
      <c r="AS128" s="88">
        <f>((AO128+AP128)-((W128)*-1))*-1</f>
        <v>-40320</v>
      </c>
      <c r="AT128" s="9">
        <v>56067</v>
      </c>
      <c r="AU128" s="9">
        <v>27130</v>
      </c>
      <c r="AV128" s="93">
        <f t="shared" ref="AV128" si="883">ROUND((AY128/AT128/10)+(AC128),2)*-1</f>
        <v>0</v>
      </c>
      <c r="AW128" s="93">
        <f t="shared" ref="AW128" si="884">ROUND((AZ128/AU128/10)+AD128,2)*-1</f>
        <v>-0.15</v>
      </c>
      <c r="AX128" s="93">
        <f>AV128+AW128</f>
        <v>-0.15</v>
      </c>
      <c r="AY128" s="95">
        <f t="shared" ref="AY128:AY129" si="885">AK128+AL128</f>
        <v>0</v>
      </c>
      <c r="AZ128" s="95">
        <f t="shared" ref="AZ128:AZ129" si="886">AP128</f>
        <v>115200</v>
      </c>
      <c r="BA128" s="96">
        <f>BB128+BI128</f>
        <v>190680</v>
      </c>
      <c r="BB128" s="96">
        <f>BD128+BE128+BF128+BG128+BH128</f>
        <v>75480</v>
      </c>
      <c r="BC128" s="97">
        <v>3</v>
      </c>
      <c r="BD128" s="88">
        <v>75480</v>
      </c>
      <c r="BE128" s="88"/>
      <c r="BF128" s="88"/>
      <c r="BG128" s="88"/>
      <c r="BH128" s="88"/>
      <c r="BI128" s="96">
        <f>BJ128+BK128+BL128</f>
        <v>115200</v>
      </c>
      <c r="BJ128" s="88"/>
      <c r="BK128" s="88">
        <v>115200</v>
      </c>
      <c r="BL128" s="88"/>
      <c r="BM128" s="88">
        <f t="shared" ref="BM128:BM129" si="887">(BE128+BF128+BG128)-(AJ128+AK128+AL128)</f>
        <v>0</v>
      </c>
      <c r="BN128" s="88">
        <f t="shared" ref="BN128:BN129" si="888">(BJ128+BK128)-(AO128+AP128)</f>
        <v>0</v>
      </c>
      <c r="BO128" s="9">
        <v>56067</v>
      </c>
      <c r="BP128" s="9">
        <v>27130</v>
      </c>
      <c r="BQ128" s="93">
        <f t="shared" ref="BQ128" si="889">ROUND(((BF128+BG128)-(AK128+AL128))/BO128/10,2)*-1</f>
        <v>0</v>
      </c>
      <c r="BR128" s="93">
        <f t="shared" ref="BR128" si="890">ROUND(((BK128-AP128)/BP128/10),2)*-1</f>
        <v>0</v>
      </c>
      <c r="BS128" s="93">
        <f>BQ128+BR128</f>
        <v>0</v>
      </c>
      <c r="BT128" s="96">
        <f>BU128+CB128</f>
        <v>165860</v>
      </c>
      <c r="BU128" s="96">
        <f>BW128+BX128+BY128+BZ128+CA128</f>
        <v>75480</v>
      </c>
      <c r="BV128" s="5">
        <v>3</v>
      </c>
      <c r="BW128" s="9">
        <v>75480</v>
      </c>
      <c r="BX128" s="85"/>
      <c r="BY128" s="85"/>
      <c r="BZ128" s="85"/>
      <c r="CA128" s="85"/>
      <c r="CB128" s="83">
        <f t="shared" ref="CB128:CB129" si="891">CC128+CD128+CE128</f>
        <v>90380</v>
      </c>
      <c r="CC128" s="85"/>
      <c r="CD128" s="102">
        <v>90380</v>
      </c>
      <c r="CE128" s="85"/>
      <c r="CF128" s="88">
        <f t="shared" ref="CF128:CF129" si="892">(BX128+BY128+BZ128)-(BE128+BF128+BG128)</f>
        <v>0</v>
      </c>
      <c r="CG128" s="88">
        <f t="shared" ref="CG128:CG129" si="893">(CC128+CD128)-(BJ128+BK128)</f>
        <v>-24820</v>
      </c>
      <c r="CH128" s="9">
        <v>56067</v>
      </c>
      <c r="CI128" s="9">
        <v>27130</v>
      </c>
      <c r="CJ128" s="99">
        <f t="shared" ref="CJ128" si="894">ROUND(((BY128+BZ128)-(BF128+BG128))/CH128/10,2)*-1</f>
        <v>0</v>
      </c>
      <c r="CK128" s="99">
        <f t="shared" ref="CK128" si="895">ROUND(((CD128-BK128)/CI128/10),2)*-1</f>
        <v>0.09</v>
      </c>
      <c r="CL128" s="99">
        <f>CJ128+CK128</f>
        <v>0.09</v>
      </c>
      <c r="CM128" s="96">
        <f>CN128+CU128</f>
        <v>165860</v>
      </c>
      <c r="CN128" s="96">
        <f>CP128+CQ128+CR128+CS128+CT128</f>
        <v>75480</v>
      </c>
      <c r="CO128" s="97">
        <v>3</v>
      </c>
      <c r="CP128" s="88">
        <v>75480</v>
      </c>
      <c r="CQ128" s="88"/>
      <c r="CR128" s="88"/>
      <c r="CS128" s="88"/>
      <c r="CT128" s="88"/>
      <c r="CU128" s="96">
        <f t="shared" ref="CU128:CU129" si="896">CV128+CW128+CX128</f>
        <v>90380</v>
      </c>
      <c r="CV128" s="88"/>
      <c r="CW128" s="88">
        <v>90380</v>
      </c>
      <c r="CX128" s="88"/>
      <c r="CY128" s="88">
        <f t="shared" ref="CY128:CY129" si="897">(CQ128+CR128+CS128)-(BX128+BY128+BZ128)</f>
        <v>0</v>
      </c>
      <c r="CZ128" s="88">
        <f t="shared" ref="CZ128:CZ129" si="898">(CV128+CW128)-(CC128+CD128)</f>
        <v>0</v>
      </c>
      <c r="DA128" s="9">
        <v>56067</v>
      </c>
      <c r="DB128" s="9">
        <v>27130</v>
      </c>
      <c r="DC128" s="99">
        <f t="shared" ref="DC128" si="899">ROUND(((CR128+CS128)-(BY128+BZ128))/DA128/10,2)*-1</f>
        <v>0</v>
      </c>
      <c r="DD128" s="99">
        <f t="shared" ref="DD128" si="900">ROUND(((CW128-CD128)/DB128/10),2)*-1</f>
        <v>0</v>
      </c>
      <c r="DE128" s="99">
        <f>DC128+DD128</f>
        <v>0</v>
      </c>
      <c r="DF128" s="96">
        <f>DG128+DN128</f>
        <v>204600</v>
      </c>
      <c r="DG128" s="96">
        <f>DI128+DJ128+DK128+DL128+DM128</f>
        <v>104160</v>
      </c>
      <c r="DH128" s="97">
        <v>3</v>
      </c>
      <c r="DI128" s="88">
        <v>75480</v>
      </c>
      <c r="DJ128" s="88"/>
      <c r="DK128" s="85">
        <v>28680</v>
      </c>
      <c r="DL128" s="9"/>
      <c r="DM128" s="9"/>
      <c r="DN128" s="83">
        <f t="shared" ref="DN128" si="901">DO128+DP128+DQ128</f>
        <v>100440</v>
      </c>
      <c r="DO128" s="85"/>
      <c r="DP128" s="102">
        <v>100440</v>
      </c>
      <c r="DQ128" s="85"/>
      <c r="DR128" s="88">
        <f t="shared" ref="DR128:DR129" si="902">(DJ128+DK128+DL128)-(CQ128+CR128+CS128)</f>
        <v>28680</v>
      </c>
      <c r="DS128" s="88">
        <f t="shared" ref="DS128:DS129" si="903">(DO128+DP128)-(CV128+CW128)</f>
        <v>10060</v>
      </c>
      <c r="DT128" s="9">
        <v>56067</v>
      </c>
      <c r="DU128" s="9">
        <v>27130</v>
      </c>
      <c r="DV128" s="99">
        <f t="shared" ref="DV128" si="904">ROUND(((DK128+DL128)-(CR128+CS128))/DT128/10,2)*-1</f>
        <v>-0.05</v>
      </c>
      <c r="DW128" s="99">
        <f t="shared" ref="DW128" si="905">ROUND(((DP128-CW128)/DU128/10),2)*-1</f>
        <v>-0.04</v>
      </c>
      <c r="DX128" s="99">
        <f>DV128+DW128</f>
        <v>-0.09</v>
      </c>
    </row>
    <row r="129" spans="1:128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41">
        <f>I129+P129</f>
        <v>0</v>
      </c>
      <c r="I129" s="41">
        <f>K129+L129+M129+N129+O129</f>
        <v>0</v>
      </c>
      <c r="J129" s="5"/>
      <c r="K129" s="9"/>
      <c r="L129" s="9"/>
      <c r="M129" s="9"/>
      <c r="N129" s="9"/>
      <c r="O129" s="9"/>
      <c r="P129" s="41">
        <f>Q129+R129+S129</f>
        <v>0</v>
      </c>
      <c r="Q129" s="9"/>
      <c r="R129" s="9"/>
      <c r="S129" s="9"/>
      <c r="T129" s="71">
        <f>(L129+M129+N129)*-1</f>
        <v>0</v>
      </c>
      <c r="U129" s="71">
        <f>(Q129+R129)*-1</f>
        <v>0</v>
      </c>
      <c r="V129" s="9">
        <f>ROUND(T129*0.65,0)</f>
        <v>0</v>
      </c>
      <c r="W129" s="9">
        <f>ROUND(U129*0.65,0)</f>
        <v>0</v>
      </c>
      <c r="X129" s="46" t="s">
        <v>225</v>
      </c>
      <c r="Y129" s="46" t="s">
        <v>225</v>
      </c>
      <c r="Z129" s="76">
        <f>IF(T129=0,0,ROUND((T129+L129)/X129/10,2))</f>
        <v>0</v>
      </c>
      <c r="AA129" s="76">
        <f>IF(U129=0,0,ROUND((U129+Q129)/Y129/10,2))</f>
        <v>0</v>
      </c>
      <c r="AB129" s="76">
        <f>Z129+AA129</f>
        <v>0</v>
      </c>
      <c r="AC129" s="47">
        <v>0</v>
      </c>
      <c r="AD129" s="47">
        <v>0</v>
      </c>
      <c r="AE129" s="47">
        <f>AC129+AD129</f>
        <v>0</v>
      </c>
      <c r="AF129" s="41">
        <f>AG129+AN129</f>
        <v>0</v>
      </c>
      <c r="AG129" s="41">
        <f>AI129+AJ129+AK129+AL129+AM129</f>
        <v>0</v>
      </c>
      <c r="AH129" s="5"/>
      <c r="AI129" s="9"/>
      <c r="AJ129" s="9"/>
      <c r="AK129" s="9"/>
      <c r="AL129" s="9"/>
      <c r="AM129" s="9"/>
      <c r="AN129" s="41">
        <f>AO129+AP129+AQ129</f>
        <v>0</v>
      </c>
      <c r="AO129" s="9"/>
      <c r="AP129" s="9"/>
      <c r="AQ129" s="9"/>
      <c r="AR129" s="88">
        <f>((AL129+AK129+AJ129)-((V129)*-1))*-1</f>
        <v>0</v>
      </c>
      <c r="AS129" s="88">
        <f>((AO129+AP129)-((W129)*-1))*-1</f>
        <v>0</v>
      </c>
      <c r="AT129" s="46" t="s">
        <v>225</v>
      </c>
      <c r="AU129" s="46" t="s">
        <v>225</v>
      </c>
      <c r="AV129" s="93">
        <v>0</v>
      </c>
      <c r="AW129" s="93">
        <v>0</v>
      </c>
      <c r="AX129" s="93">
        <f>AV129+AW129</f>
        <v>0</v>
      </c>
      <c r="AY129" s="95">
        <f t="shared" si="885"/>
        <v>0</v>
      </c>
      <c r="AZ129" s="95">
        <f t="shared" si="886"/>
        <v>0</v>
      </c>
      <c r="BA129" s="96">
        <f>BB129+BI129</f>
        <v>0</v>
      </c>
      <c r="BB129" s="96">
        <f>BD129+BE129+BF129+BG129+BH129</f>
        <v>0</v>
      </c>
      <c r="BC129" s="97"/>
      <c r="BD129" s="88"/>
      <c r="BE129" s="88"/>
      <c r="BF129" s="88"/>
      <c r="BG129" s="88"/>
      <c r="BH129" s="88"/>
      <c r="BI129" s="96">
        <f>BJ129+BK129+BL129</f>
        <v>0</v>
      </c>
      <c r="BJ129" s="88"/>
      <c r="BK129" s="88"/>
      <c r="BL129" s="88"/>
      <c r="BM129" s="88">
        <f t="shared" si="887"/>
        <v>0</v>
      </c>
      <c r="BN129" s="88">
        <f t="shared" si="888"/>
        <v>0</v>
      </c>
      <c r="BO129" s="46" t="s">
        <v>225</v>
      </c>
      <c r="BP129" s="46" t="s">
        <v>225</v>
      </c>
      <c r="BQ129" s="93">
        <v>0</v>
      </c>
      <c r="BR129" s="93">
        <v>0</v>
      </c>
      <c r="BS129" s="93">
        <f>BQ129+BR129</f>
        <v>0</v>
      </c>
      <c r="BT129" s="96">
        <f>BU129+CB129</f>
        <v>0</v>
      </c>
      <c r="BU129" s="96">
        <f>BW129+BX129+BY129+BZ129+CA129</f>
        <v>0</v>
      </c>
      <c r="BV129" s="5"/>
      <c r="BW129" s="9"/>
      <c r="BX129" s="85"/>
      <c r="BY129" s="85"/>
      <c r="BZ129" s="85"/>
      <c r="CA129" s="85"/>
      <c r="CB129" s="83">
        <f t="shared" si="891"/>
        <v>0</v>
      </c>
      <c r="CC129" s="85"/>
      <c r="CD129" s="85"/>
      <c r="CE129" s="85"/>
      <c r="CF129" s="88">
        <f t="shared" si="892"/>
        <v>0</v>
      </c>
      <c r="CG129" s="88">
        <f t="shared" si="893"/>
        <v>0</v>
      </c>
      <c r="CH129" s="46" t="s">
        <v>225</v>
      </c>
      <c r="CI129" s="46" t="s">
        <v>225</v>
      </c>
      <c r="CJ129" s="99">
        <v>0</v>
      </c>
      <c r="CK129" s="99">
        <v>0</v>
      </c>
      <c r="CL129" s="99">
        <f>CJ129+CK129</f>
        <v>0</v>
      </c>
      <c r="CM129" s="96">
        <f>CN129+CU129</f>
        <v>0</v>
      </c>
      <c r="CN129" s="96">
        <f>CP129+CQ129+CR129+CS129+CT129</f>
        <v>0</v>
      </c>
      <c r="CO129" s="97"/>
      <c r="CP129" s="88"/>
      <c r="CQ129" s="88"/>
      <c r="CR129" s="88"/>
      <c r="CS129" s="88"/>
      <c r="CT129" s="88"/>
      <c r="CU129" s="96">
        <f t="shared" si="896"/>
        <v>0</v>
      </c>
      <c r="CV129" s="88"/>
      <c r="CW129" s="88"/>
      <c r="CX129" s="88"/>
      <c r="CY129" s="88">
        <f t="shared" si="897"/>
        <v>0</v>
      </c>
      <c r="CZ129" s="88">
        <f t="shared" si="898"/>
        <v>0</v>
      </c>
      <c r="DA129" s="46" t="s">
        <v>225</v>
      </c>
      <c r="DB129" s="46" t="s">
        <v>225</v>
      </c>
      <c r="DC129" s="99">
        <v>0</v>
      </c>
      <c r="DD129" s="99">
        <v>0</v>
      </c>
      <c r="DE129" s="99">
        <f>DC129+DD129</f>
        <v>0</v>
      </c>
      <c r="DF129" s="96">
        <f>DG129+DN129</f>
        <v>0</v>
      </c>
      <c r="DG129" s="96">
        <f>DI129+DJ129+DK129+DL129+DM129</f>
        <v>0</v>
      </c>
      <c r="DH129" s="97"/>
      <c r="DI129" s="88"/>
      <c r="DJ129" s="88"/>
      <c r="DK129" s="9"/>
      <c r="DL129" s="9"/>
      <c r="DM129" s="9"/>
      <c r="DN129" s="83">
        <v>0</v>
      </c>
      <c r="DO129" s="85"/>
      <c r="DP129" s="85"/>
      <c r="DQ129" s="85"/>
      <c r="DR129" s="88">
        <f t="shared" si="902"/>
        <v>0</v>
      </c>
      <c r="DS129" s="88">
        <f t="shared" si="903"/>
        <v>0</v>
      </c>
      <c r="DT129" s="46" t="s">
        <v>225</v>
      </c>
      <c r="DU129" s="46" t="s">
        <v>225</v>
      </c>
      <c r="DV129" s="99">
        <v>0</v>
      </c>
      <c r="DW129" s="99">
        <v>0</v>
      </c>
      <c r="DX129" s="99">
        <f>DV129+DW129</f>
        <v>0</v>
      </c>
    </row>
    <row r="130" spans="1:128" x14ac:dyDescent="0.25">
      <c r="A130" s="30"/>
      <c r="B130" s="31"/>
      <c r="C130" s="32"/>
      <c r="D130" s="33" t="s">
        <v>175</v>
      </c>
      <c r="E130" s="35"/>
      <c r="F130" s="35"/>
      <c r="G130" s="35"/>
      <c r="H130" s="34">
        <f t="shared" ref="H130:AB130" si="906">SUBTOTAL(9,H128:H129)</f>
        <v>190680</v>
      </c>
      <c r="I130" s="34">
        <f t="shared" si="906"/>
        <v>75480</v>
      </c>
      <c r="J130" s="34">
        <f t="shared" si="906"/>
        <v>3</v>
      </c>
      <c r="K130" s="34">
        <f t="shared" si="906"/>
        <v>75480</v>
      </c>
      <c r="L130" s="34">
        <f t="shared" si="906"/>
        <v>0</v>
      </c>
      <c r="M130" s="34">
        <f t="shared" si="906"/>
        <v>0</v>
      </c>
      <c r="N130" s="34">
        <f t="shared" si="906"/>
        <v>0</v>
      </c>
      <c r="O130" s="34">
        <f t="shared" si="906"/>
        <v>0</v>
      </c>
      <c r="P130" s="34">
        <f t="shared" si="906"/>
        <v>115200</v>
      </c>
      <c r="Q130" s="34">
        <f t="shared" si="906"/>
        <v>0</v>
      </c>
      <c r="R130" s="34">
        <f t="shared" si="906"/>
        <v>115200</v>
      </c>
      <c r="S130" s="34">
        <f t="shared" si="906"/>
        <v>0</v>
      </c>
      <c r="T130" s="34">
        <f t="shared" si="906"/>
        <v>0</v>
      </c>
      <c r="U130" s="34">
        <f t="shared" si="906"/>
        <v>-115200</v>
      </c>
      <c r="V130" s="34">
        <f t="shared" si="906"/>
        <v>0</v>
      </c>
      <c r="W130" s="34">
        <f t="shared" si="906"/>
        <v>-74880</v>
      </c>
      <c r="X130" s="34">
        <f t="shared" si="906"/>
        <v>56067</v>
      </c>
      <c r="Y130" s="34">
        <f t="shared" si="906"/>
        <v>27130</v>
      </c>
      <c r="Z130" s="48">
        <f t="shared" si="906"/>
        <v>0</v>
      </c>
      <c r="AA130" s="48">
        <f t="shared" si="906"/>
        <v>-0.42</v>
      </c>
      <c r="AB130" s="48">
        <f t="shared" si="906"/>
        <v>-0.42</v>
      </c>
      <c r="AC130" s="48">
        <v>0</v>
      </c>
      <c r="AD130" s="48">
        <v>-0.27</v>
      </c>
      <c r="AE130" s="48">
        <f t="shared" ref="AE130:AX130" si="907">SUBTOTAL(9,AE128:AE129)</f>
        <v>-0.27</v>
      </c>
      <c r="AF130" s="34">
        <f t="shared" si="907"/>
        <v>190680</v>
      </c>
      <c r="AG130" s="34">
        <f t="shared" si="907"/>
        <v>75480</v>
      </c>
      <c r="AH130" s="34">
        <f t="shared" si="907"/>
        <v>3</v>
      </c>
      <c r="AI130" s="34">
        <f t="shared" si="907"/>
        <v>75480</v>
      </c>
      <c r="AJ130" s="34">
        <f t="shared" si="907"/>
        <v>0</v>
      </c>
      <c r="AK130" s="34">
        <f t="shared" si="907"/>
        <v>0</v>
      </c>
      <c r="AL130" s="34">
        <f t="shared" si="907"/>
        <v>0</v>
      </c>
      <c r="AM130" s="34">
        <f t="shared" si="907"/>
        <v>0</v>
      </c>
      <c r="AN130" s="34">
        <f t="shared" si="907"/>
        <v>115200</v>
      </c>
      <c r="AO130" s="34">
        <f t="shared" si="907"/>
        <v>0</v>
      </c>
      <c r="AP130" s="34">
        <f t="shared" si="907"/>
        <v>115200</v>
      </c>
      <c r="AQ130" s="34">
        <f t="shared" si="907"/>
        <v>0</v>
      </c>
      <c r="AR130" s="34">
        <f t="shared" si="907"/>
        <v>0</v>
      </c>
      <c r="AS130" s="34">
        <f t="shared" si="907"/>
        <v>-40320</v>
      </c>
      <c r="AT130" s="34">
        <f t="shared" si="907"/>
        <v>56067</v>
      </c>
      <c r="AU130" s="34">
        <f t="shared" si="907"/>
        <v>27130</v>
      </c>
      <c r="AV130" s="48">
        <f t="shared" si="907"/>
        <v>0</v>
      </c>
      <c r="AW130" s="48">
        <f t="shared" si="907"/>
        <v>-0.15</v>
      </c>
      <c r="AX130" s="48">
        <f t="shared" si="907"/>
        <v>-0.15</v>
      </c>
      <c r="AY130"/>
      <c r="AZ130"/>
      <c r="BA130" s="34">
        <f t="shared" ref="BA130:BS130" si="908">SUBTOTAL(9,BA128:BA129)</f>
        <v>190680</v>
      </c>
      <c r="BB130" s="34">
        <f t="shared" si="908"/>
        <v>75480</v>
      </c>
      <c r="BC130" s="34">
        <f t="shared" si="908"/>
        <v>3</v>
      </c>
      <c r="BD130" s="34">
        <f t="shared" si="908"/>
        <v>75480</v>
      </c>
      <c r="BE130" s="34">
        <f t="shared" si="908"/>
        <v>0</v>
      </c>
      <c r="BF130" s="34">
        <f t="shared" si="908"/>
        <v>0</v>
      </c>
      <c r="BG130" s="34">
        <f t="shared" si="908"/>
        <v>0</v>
      </c>
      <c r="BH130" s="34">
        <f t="shared" si="908"/>
        <v>0</v>
      </c>
      <c r="BI130" s="34">
        <f t="shared" si="908"/>
        <v>115200</v>
      </c>
      <c r="BJ130" s="34">
        <f t="shared" si="908"/>
        <v>0</v>
      </c>
      <c r="BK130" s="34">
        <f t="shared" si="908"/>
        <v>115200</v>
      </c>
      <c r="BL130" s="34">
        <f t="shared" si="908"/>
        <v>0</v>
      </c>
      <c r="BM130" s="34">
        <f t="shared" si="908"/>
        <v>0</v>
      </c>
      <c r="BN130" s="34">
        <f t="shared" si="908"/>
        <v>0</v>
      </c>
      <c r="BO130" s="34">
        <f t="shared" si="908"/>
        <v>56067</v>
      </c>
      <c r="BP130" s="34">
        <f t="shared" si="908"/>
        <v>27130</v>
      </c>
      <c r="BQ130" s="48">
        <f t="shared" si="908"/>
        <v>0</v>
      </c>
      <c r="BR130" s="48">
        <f t="shared" si="908"/>
        <v>0</v>
      </c>
      <c r="BS130" s="48">
        <f t="shared" si="908"/>
        <v>0</v>
      </c>
      <c r="BT130" s="34">
        <f t="shared" ref="BT130:CL130" si="909">SUBTOTAL(9,BT128:BT129)</f>
        <v>165860</v>
      </c>
      <c r="BU130" s="34">
        <f t="shared" si="909"/>
        <v>75480</v>
      </c>
      <c r="BV130" s="34">
        <f t="shared" si="909"/>
        <v>3</v>
      </c>
      <c r="BW130" s="34">
        <f t="shared" si="909"/>
        <v>75480</v>
      </c>
      <c r="BX130" s="34">
        <f t="shared" si="909"/>
        <v>0</v>
      </c>
      <c r="BY130" s="34">
        <f t="shared" si="909"/>
        <v>0</v>
      </c>
      <c r="BZ130" s="34">
        <f t="shared" si="909"/>
        <v>0</v>
      </c>
      <c r="CA130" s="34">
        <f t="shared" si="909"/>
        <v>0</v>
      </c>
      <c r="CB130" s="34">
        <f t="shared" si="909"/>
        <v>90380</v>
      </c>
      <c r="CC130" s="34">
        <f t="shared" si="909"/>
        <v>0</v>
      </c>
      <c r="CD130" s="34">
        <f t="shared" si="909"/>
        <v>90380</v>
      </c>
      <c r="CE130" s="34">
        <f t="shared" si="909"/>
        <v>0</v>
      </c>
      <c r="CF130" s="34">
        <f t="shared" si="909"/>
        <v>0</v>
      </c>
      <c r="CG130" s="34">
        <f t="shared" si="909"/>
        <v>-24820</v>
      </c>
      <c r="CH130" s="34">
        <f t="shared" si="909"/>
        <v>56067</v>
      </c>
      <c r="CI130" s="34">
        <f t="shared" si="909"/>
        <v>27130</v>
      </c>
      <c r="CJ130" s="63">
        <f t="shared" si="909"/>
        <v>0</v>
      </c>
      <c r="CK130" s="63">
        <f t="shared" si="909"/>
        <v>0.09</v>
      </c>
      <c r="CL130" s="63">
        <f t="shared" si="909"/>
        <v>0.09</v>
      </c>
      <c r="CM130" s="34">
        <f t="shared" ref="CM130:DE130" si="910">SUBTOTAL(9,CM128:CM129)</f>
        <v>165860</v>
      </c>
      <c r="CN130" s="34">
        <f t="shared" si="910"/>
        <v>75480</v>
      </c>
      <c r="CO130" s="34">
        <f t="shared" si="910"/>
        <v>3</v>
      </c>
      <c r="CP130" s="34">
        <f t="shared" si="910"/>
        <v>75480</v>
      </c>
      <c r="CQ130" s="34">
        <f t="shared" si="910"/>
        <v>0</v>
      </c>
      <c r="CR130" s="34">
        <f t="shared" si="910"/>
        <v>0</v>
      </c>
      <c r="CS130" s="34">
        <f t="shared" si="910"/>
        <v>0</v>
      </c>
      <c r="CT130" s="34">
        <f t="shared" si="910"/>
        <v>0</v>
      </c>
      <c r="CU130" s="34">
        <f t="shared" si="910"/>
        <v>90380</v>
      </c>
      <c r="CV130" s="34">
        <f t="shared" si="910"/>
        <v>0</v>
      </c>
      <c r="CW130" s="34">
        <f t="shared" si="910"/>
        <v>90380</v>
      </c>
      <c r="CX130" s="34">
        <f t="shared" si="910"/>
        <v>0</v>
      </c>
      <c r="CY130" s="34">
        <f t="shared" si="910"/>
        <v>0</v>
      </c>
      <c r="CZ130" s="34">
        <f t="shared" si="910"/>
        <v>0</v>
      </c>
      <c r="DA130" s="34">
        <f t="shared" si="910"/>
        <v>56067</v>
      </c>
      <c r="DB130" s="34">
        <f t="shared" si="910"/>
        <v>27130</v>
      </c>
      <c r="DC130" s="63">
        <f t="shared" si="910"/>
        <v>0</v>
      </c>
      <c r="DD130" s="63">
        <f t="shared" si="910"/>
        <v>0</v>
      </c>
      <c r="DE130" s="63">
        <f t="shared" si="910"/>
        <v>0</v>
      </c>
      <c r="DF130" s="34">
        <f t="shared" ref="DF130:DX130" si="911">SUBTOTAL(9,DF128:DF129)</f>
        <v>204600</v>
      </c>
      <c r="DG130" s="34">
        <f t="shared" si="911"/>
        <v>104160</v>
      </c>
      <c r="DH130" s="34">
        <f t="shared" si="911"/>
        <v>3</v>
      </c>
      <c r="DI130" s="34">
        <f t="shared" si="911"/>
        <v>75480</v>
      </c>
      <c r="DJ130" s="34">
        <f t="shared" si="911"/>
        <v>0</v>
      </c>
      <c r="DK130" s="34">
        <f t="shared" si="911"/>
        <v>28680</v>
      </c>
      <c r="DL130" s="34">
        <f t="shared" si="911"/>
        <v>0</v>
      </c>
      <c r="DM130" s="34">
        <f t="shared" si="911"/>
        <v>0</v>
      </c>
      <c r="DN130" s="34">
        <f t="shared" si="911"/>
        <v>100440</v>
      </c>
      <c r="DO130" s="34">
        <f t="shared" si="911"/>
        <v>0</v>
      </c>
      <c r="DP130" s="34">
        <f t="shared" si="911"/>
        <v>100440</v>
      </c>
      <c r="DQ130" s="34">
        <f t="shared" si="911"/>
        <v>0</v>
      </c>
      <c r="DR130" s="34">
        <f t="shared" si="911"/>
        <v>28680</v>
      </c>
      <c r="DS130" s="34">
        <f t="shared" si="911"/>
        <v>10060</v>
      </c>
      <c r="DT130" s="34">
        <f t="shared" si="911"/>
        <v>56067</v>
      </c>
      <c r="DU130" s="34">
        <f t="shared" si="911"/>
        <v>27130</v>
      </c>
      <c r="DV130" s="63">
        <f t="shared" si="911"/>
        <v>-0.05</v>
      </c>
      <c r="DW130" s="63">
        <f t="shared" si="911"/>
        <v>-0.04</v>
      </c>
      <c r="DX130" s="63">
        <f t="shared" si="911"/>
        <v>-0.09</v>
      </c>
    </row>
    <row r="131" spans="1:128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41">
        <f>I131+P131</f>
        <v>792000</v>
      </c>
      <c r="I131" s="41">
        <f>K131+L131+M131+N131+O131</f>
        <v>0</v>
      </c>
      <c r="J131" s="5"/>
      <c r="K131" s="9"/>
      <c r="L131" s="9"/>
      <c r="M131" s="9"/>
      <c r="N131" s="9"/>
      <c r="O131" s="9"/>
      <c r="P131" s="41">
        <f>Q131+R131+S131</f>
        <v>792000</v>
      </c>
      <c r="Q131" s="9"/>
      <c r="R131" s="9">
        <v>792000</v>
      </c>
      <c r="S131" s="9"/>
      <c r="T131" s="71">
        <f>(L131+M131+N131)*-1</f>
        <v>0</v>
      </c>
      <c r="U131" s="71">
        <f>(Q131+R131)*-1</f>
        <v>-792000</v>
      </c>
      <c r="V131" s="9">
        <f>ROUND(T131*0.65,0)</f>
        <v>0</v>
      </c>
      <c r="W131" s="9">
        <f>ROUND(U131*0.65,0)</f>
        <v>-514800</v>
      </c>
      <c r="X131" s="9">
        <v>56067</v>
      </c>
      <c r="Y131" s="9">
        <v>27130</v>
      </c>
      <c r="Z131" s="76">
        <f>IF(T131=0,0,ROUND((T131+L131)/X131/10,2))</f>
        <v>0</v>
      </c>
      <c r="AA131" s="76">
        <f>IF(U131=0,0,ROUND((U131+Q131)/Y131/10,2))</f>
        <v>-2.92</v>
      </c>
      <c r="AB131" s="76">
        <f>Z131+AA131</f>
        <v>-2.92</v>
      </c>
      <c r="AC131" s="47">
        <v>0</v>
      </c>
      <c r="AD131" s="47">
        <v>-1.9</v>
      </c>
      <c r="AE131" s="47">
        <f>AC131+AD131</f>
        <v>-1.9</v>
      </c>
      <c r="AF131" s="41">
        <f>AG131+AN131</f>
        <v>1003400</v>
      </c>
      <c r="AG131" s="41">
        <f>AI131+AJ131+AK131+AL131+AM131</f>
        <v>0</v>
      </c>
      <c r="AH131" s="84"/>
      <c r="AI131" s="85"/>
      <c r="AJ131" s="85"/>
      <c r="AK131" s="85"/>
      <c r="AL131" s="85"/>
      <c r="AM131" s="85"/>
      <c r="AN131" s="83">
        <f>AO131+AP131+AQ131</f>
        <v>1003400</v>
      </c>
      <c r="AO131" s="85">
        <v>125000</v>
      </c>
      <c r="AP131" s="85">
        <v>878400</v>
      </c>
      <c r="AQ131" s="9"/>
      <c r="AR131" s="88">
        <f>((AL131+AK131+AJ131)-((V131)*-1))*-1</f>
        <v>0</v>
      </c>
      <c r="AS131" s="88">
        <f>((AO131+AP131)-((W131)*-1))*-1</f>
        <v>-488600</v>
      </c>
      <c r="AT131" s="9">
        <v>56067</v>
      </c>
      <c r="AU131" s="9">
        <v>27130</v>
      </c>
      <c r="AV131" s="93">
        <f t="shared" ref="AV131" si="912">ROUND((AY131/AT131/10)+(AC131),2)*-1</f>
        <v>0</v>
      </c>
      <c r="AW131" s="93">
        <f t="shared" ref="AW131" si="913">ROUND((AZ131/AU131/10)+AD131,2)*-1</f>
        <v>-1.34</v>
      </c>
      <c r="AX131" s="93">
        <f>AV131+AW131</f>
        <v>-1.34</v>
      </c>
      <c r="AY131" s="95">
        <f t="shared" ref="AY131:AY132" si="914">AK131+AL131</f>
        <v>0</v>
      </c>
      <c r="AZ131" s="95">
        <f t="shared" ref="AZ131:AZ132" si="915">AP131</f>
        <v>878400</v>
      </c>
      <c r="BA131" s="96">
        <f>BB131+BI131</f>
        <v>1003400</v>
      </c>
      <c r="BB131" s="96">
        <f>BD131+BE131+BF131+BG131+BH131</f>
        <v>0</v>
      </c>
      <c r="BC131" s="97"/>
      <c r="BD131" s="88"/>
      <c r="BE131" s="88"/>
      <c r="BF131" s="88"/>
      <c r="BG131" s="88"/>
      <c r="BH131" s="88"/>
      <c r="BI131" s="96">
        <f>BJ131+BK131+BL131</f>
        <v>1003400</v>
      </c>
      <c r="BJ131" s="88">
        <v>125000</v>
      </c>
      <c r="BK131" s="88">
        <v>878400</v>
      </c>
      <c r="BL131" s="88"/>
      <c r="BM131" s="88">
        <f t="shared" ref="BM131:BM132" si="916">(BE131+BF131+BG131)-(AJ131+AK131+AL131)</f>
        <v>0</v>
      </c>
      <c r="BN131" s="88">
        <f t="shared" ref="BN131:BN132" si="917">(BJ131+BK131)-(AO131+AP131)</f>
        <v>0</v>
      </c>
      <c r="BO131" s="9">
        <v>56067</v>
      </c>
      <c r="BP131" s="9">
        <v>27130</v>
      </c>
      <c r="BQ131" s="93">
        <f t="shared" ref="BQ131" si="918">ROUND(((BF131+BG131)-(AK131+AL131))/BO131/10,2)*-1</f>
        <v>0</v>
      </c>
      <c r="BR131" s="93">
        <f t="shared" ref="BR131" si="919">ROUND(((BK131-AP131)/BP131/10),2)*-1</f>
        <v>0</v>
      </c>
      <c r="BS131" s="93">
        <f>BQ131+BR131</f>
        <v>0</v>
      </c>
      <c r="BT131" s="96">
        <f>BU131+CB131</f>
        <v>1003400</v>
      </c>
      <c r="BU131" s="96">
        <f>BW131+BX131+BY131+BZ131+CA131</f>
        <v>0</v>
      </c>
      <c r="BV131" s="97"/>
      <c r="BW131" s="88"/>
      <c r="BX131" s="88"/>
      <c r="BY131" s="88"/>
      <c r="BZ131" s="88"/>
      <c r="CA131" s="88"/>
      <c r="CB131" s="96">
        <f>CC131+CD131+CE131</f>
        <v>1003400</v>
      </c>
      <c r="CC131" s="88">
        <v>125000</v>
      </c>
      <c r="CD131" s="88">
        <v>878400</v>
      </c>
      <c r="CE131" s="88"/>
      <c r="CF131" s="88">
        <f t="shared" ref="CF131:CF132" si="920">(BX131+BY131+BZ131)-(BE131+BF131+BG131)</f>
        <v>0</v>
      </c>
      <c r="CG131" s="88">
        <f t="shared" ref="CG131:CG132" si="921">(CC131+CD131)-(BJ131+BK131)</f>
        <v>0</v>
      </c>
      <c r="CH131" s="9">
        <v>56067</v>
      </c>
      <c r="CI131" s="9">
        <v>27130</v>
      </c>
      <c r="CJ131" s="99">
        <f t="shared" ref="CJ131" si="922">ROUND(((BY131+BZ131)-(BF131+BG131))/CH131/10,2)*-1</f>
        <v>0</v>
      </c>
      <c r="CK131" s="99">
        <f t="shared" ref="CK131" si="923">ROUND(((CD131-BK131)/CI131/10),2)*-1</f>
        <v>0</v>
      </c>
      <c r="CL131" s="99">
        <f>CJ131+CK131</f>
        <v>0</v>
      </c>
      <c r="CM131" s="96">
        <f>CN131+CU131</f>
        <v>1003400</v>
      </c>
      <c r="CN131" s="96">
        <f>CP131+CQ131+CR131+CS131+CT131</f>
        <v>0</v>
      </c>
      <c r="CO131" s="97"/>
      <c r="CP131" s="88"/>
      <c r="CQ131" s="88"/>
      <c r="CR131" s="88"/>
      <c r="CS131" s="88"/>
      <c r="CT131" s="88"/>
      <c r="CU131" s="96">
        <f>CV131+CW131+CX131</f>
        <v>1003400</v>
      </c>
      <c r="CV131" s="88">
        <v>125000</v>
      </c>
      <c r="CW131" s="88">
        <v>878400</v>
      </c>
      <c r="CX131" s="88"/>
      <c r="CY131" s="88">
        <f t="shared" ref="CY131:CY132" si="924">(CQ131+CR131+CS131)-(BX131+BY131+BZ131)</f>
        <v>0</v>
      </c>
      <c r="CZ131" s="88">
        <f t="shared" ref="CZ131:CZ132" si="925">(CV131+CW131)-(CC131+CD131)</f>
        <v>0</v>
      </c>
      <c r="DA131" s="9">
        <v>56067</v>
      </c>
      <c r="DB131" s="9">
        <v>27130</v>
      </c>
      <c r="DC131" s="99">
        <f t="shared" ref="DC131" si="926">ROUND(((CR131+CS131)-(BY131+BZ131))/DA131/10,2)*-1</f>
        <v>0</v>
      </c>
      <c r="DD131" s="99">
        <f t="shared" ref="DD131" si="927">ROUND(((CW131-CD131)/DB131/10),2)*-1</f>
        <v>0</v>
      </c>
      <c r="DE131" s="99">
        <f>DC131+DD131</f>
        <v>0</v>
      </c>
      <c r="DF131" s="96">
        <f>DG131+DN131</f>
        <v>1036965</v>
      </c>
      <c r="DG131" s="96">
        <f>DI131+DJ131+DK131+DL131+DM131</f>
        <v>0</v>
      </c>
      <c r="DH131" s="97"/>
      <c r="DI131" s="88"/>
      <c r="DJ131" s="88"/>
      <c r="DK131" s="88"/>
      <c r="DL131" s="88"/>
      <c r="DM131" s="88"/>
      <c r="DN131" s="96">
        <f>DO131+DP131+DQ131</f>
        <v>1036965</v>
      </c>
      <c r="DO131" s="85">
        <v>150480</v>
      </c>
      <c r="DP131" s="85">
        <v>886485</v>
      </c>
      <c r="DQ131" s="88"/>
      <c r="DR131" s="88">
        <f t="shared" ref="DR131:DR132" si="928">(DJ131+DK131+DL131)-(CQ131+CR131+CS131)</f>
        <v>0</v>
      </c>
      <c r="DS131" s="88">
        <f t="shared" ref="DS131:DS132" si="929">(DO131+DP131)-(CV131+CW131)</f>
        <v>33565</v>
      </c>
      <c r="DT131" s="9">
        <v>56067</v>
      </c>
      <c r="DU131" s="9">
        <v>27130</v>
      </c>
      <c r="DV131" s="99">
        <f t="shared" ref="DV131" si="930">ROUND(((DK131+DL131)-(CR131+CS131))/DT131/10,2)*-1</f>
        <v>0</v>
      </c>
      <c r="DW131" s="99">
        <f t="shared" ref="DW131" si="931">ROUND(((DP131-CW131)/DU131/10),2)*-1</f>
        <v>-0.03</v>
      </c>
      <c r="DX131" s="99">
        <f>DV131+DW131</f>
        <v>-0.03</v>
      </c>
    </row>
    <row r="132" spans="1:128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41">
        <f>I132+P132</f>
        <v>0</v>
      </c>
      <c r="I132" s="41">
        <f>K132+L132+M132+N132+O132</f>
        <v>0</v>
      </c>
      <c r="J132" s="5"/>
      <c r="K132" s="9"/>
      <c r="L132" s="9"/>
      <c r="M132" s="9"/>
      <c r="N132" s="9"/>
      <c r="O132" s="9"/>
      <c r="P132" s="41">
        <f>Q132+R132+S132</f>
        <v>0</v>
      </c>
      <c r="Q132" s="9"/>
      <c r="R132" s="9"/>
      <c r="S132" s="9"/>
      <c r="T132" s="71">
        <f>(L132+M132+N132)*-1</f>
        <v>0</v>
      </c>
      <c r="U132" s="71">
        <f>(Q132+R132)*-1</f>
        <v>0</v>
      </c>
      <c r="V132" s="9">
        <f>ROUND(T132*0.65,0)</f>
        <v>0</v>
      </c>
      <c r="W132" s="9">
        <f>ROUND(U132*0.65,0)</f>
        <v>0</v>
      </c>
      <c r="X132" s="46" t="s">
        <v>225</v>
      </c>
      <c r="Y132" s="46" t="s">
        <v>225</v>
      </c>
      <c r="Z132" s="76">
        <f>IF(T132=0,0,ROUND((T132+L132)/X132/10,2))</f>
        <v>0</v>
      </c>
      <c r="AA132" s="76">
        <f>IF(U132=0,0,ROUND((U132+Q132)/Y132/10,2))</f>
        <v>0</v>
      </c>
      <c r="AB132" s="76">
        <f>Z132+AA132</f>
        <v>0</v>
      </c>
      <c r="AC132" s="47">
        <v>0</v>
      </c>
      <c r="AD132" s="47">
        <v>0</v>
      </c>
      <c r="AE132" s="47">
        <f>AC132+AD132</f>
        <v>0</v>
      </c>
      <c r="AF132" s="41">
        <f>AG132+AN132</f>
        <v>0</v>
      </c>
      <c r="AG132" s="41">
        <f>AI132+AJ132+AK132+AL132+AM132</f>
        <v>0</v>
      </c>
      <c r="AH132" s="84"/>
      <c r="AI132" s="85"/>
      <c r="AJ132" s="85"/>
      <c r="AK132" s="85"/>
      <c r="AL132" s="85"/>
      <c r="AM132" s="85"/>
      <c r="AN132" s="83">
        <f>AO132+AP132+AQ132</f>
        <v>0</v>
      </c>
      <c r="AO132" s="85"/>
      <c r="AP132" s="85"/>
      <c r="AQ132" s="9"/>
      <c r="AR132" s="88">
        <f>((AL132+AK132+AJ132)-((V132)*-1))*-1</f>
        <v>0</v>
      </c>
      <c r="AS132" s="88">
        <f>((AO132+AP132)-((W132)*-1))*-1</f>
        <v>0</v>
      </c>
      <c r="AT132" s="46" t="s">
        <v>225</v>
      </c>
      <c r="AU132" s="46" t="s">
        <v>225</v>
      </c>
      <c r="AV132" s="93">
        <v>0</v>
      </c>
      <c r="AW132" s="93">
        <v>0</v>
      </c>
      <c r="AX132" s="93">
        <f>AV132+AW132</f>
        <v>0</v>
      </c>
      <c r="AY132" s="95">
        <f t="shared" si="914"/>
        <v>0</v>
      </c>
      <c r="AZ132" s="95">
        <f t="shared" si="915"/>
        <v>0</v>
      </c>
      <c r="BA132" s="96">
        <f>BB132+BI132</f>
        <v>0</v>
      </c>
      <c r="BB132" s="96">
        <f>BD132+BE132+BF132+BG132+BH132</f>
        <v>0</v>
      </c>
      <c r="BC132" s="97"/>
      <c r="BD132" s="88"/>
      <c r="BE132" s="88"/>
      <c r="BF132" s="88"/>
      <c r="BG132" s="88"/>
      <c r="BH132" s="88"/>
      <c r="BI132" s="96">
        <f>BJ132+BK132+BL132</f>
        <v>0</v>
      </c>
      <c r="BJ132" s="88"/>
      <c r="BK132" s="88"/>
      <c r="BL132" s="88"/>
      <c r="BM132" s="88">
        <f t="shared" si="916"/>
        <v>0</v>
      </c>
      <c r="BN132" s="88">
        <f t="shared" si="917"/>
        <v>0</v>
      </c>
      <c r="BO132" s="46" t="s">
        <v>225</v>
      </c>
      <c r="BP132" s="46" t="s">
        <v>225</v>
      </c>
      <c r="BQ132" s="93">
        <v>0</v>
      </c>
      <c r="BR132" s="93">
        <v>0</v>
      </c>
      <c r="BS132" s="93">
        <f>BQ132+BR132</f>
        <v>0</v>
      </c>
      <c r="BT132" s="96">
        <f>BU132+CB132</f>
        <v>0</v>
      </c>
      <c r="BU132" s="96">
        <f>BW132+BX132+BY132+BZ132+CA132</f>
        <v>0</v>
      </c>
      <c r="BV132" s="97"/>
      <c r="BW132" s="88"/>
      <c r="BX132" s="88"/>
      <c r="BY132" s="88"/>
      <c r="BZ132" s="88"/>
      <c r="CA132" s="88"/>
      <c r="CB132" s="96">
        <f>CC132+CD132+CE132</f>
        <v>0</v>
      </c>
      <c r="CC132" s="88"/>
      <c r="CD132" s="88"/>
      <c r="CE132" s="88"/>
      <c r="CF132" s="88">
        <f t="shared" si="920"/>
        <v>0</v>
      </c>
      <c r="CG132" s="88">
        <f t="shared" si="921"/>
        <v>0</v>
      </c>
      <c r="CH132" s="46" t="s">
        <v>225</v>
      </c>
      <c r="CI132" s="46" t="s">
        <v>225</v>
      </c>
      <c r="CJ132" s="99">
        <v>0</v>
      </c>
      <c r="CK132" s="99">
        <v>0</v>
      </c>
      <c r="CL132" s="99">
        <f>CJ132+CK132</f>
        <v>0</v>
      </c>
      <c r="CM132" s="96">
        <f>CN132+CU132</f>
        <v>0</v>
      </c>
      <c r="CN132" s="96">
        <f>CP132+CQ132+CR132+CS132+CT132</f>
        <v>0</v>
      </c>
      <c r="CO132" s="97"/>
      <c r="CP132" s="88"/>
      <c r="CQ132" s="88"/>
      <c r="CR132" s="88"/>
      <c r="CS132" s="88"/>
      <c r="CT132" s="88"/>
      <c r="CU132" s="96">
        <f>CV132+CW132+CX132</f>
        <v>0</v>
      </c>
      <c r="CV132" s="88"/>
      <c r="CW132" s="88"/>
      <c r="CX132" s="88"/>
      <c r="CY132" s="88">
        <f t="shared" si="924"/>
        <v>0</v>
      </c>
      <c r="CZ132" s="88">
        <f t="shared" si="925"/>
        <v>0</v>
      </c>
      <c r="DA132" s="46" t="s">
        <v>225</v>
      </c>
      <c r="DB132" s="46" t="s">
        <v>225</v>
      </c>
      <c r="DC132" s="99">
        <v>0</v>
      </c>
      <c r="DD132" s="99">
        <v>0</v>
      </c>
      <c r="DE132" s="99">
        <f>DC132+DD132</f>
        <v>0</v>
      </c>
      <c r="DF132" s="96">
        <f>DG132+DN132</f>
        <v>0</v>
      </c>
      <c r="DG132" s="96">
        <f>DI132+DJ132+DK132+DL132+DM132</f>
        <v>0</v>
      </c>
      <c r="DH132" s="97"/>
      <c r="DI132" s="88"/>
      <c r="DJ132" s="88"/>
      <c r="DK132" s="88"/>
      <c r="DL132" s="88"/>
      <c r="DM132" s="88"/>
      <c r="DN132" s="96">
        <f>DO132+DP132+DQ132</f>
        <v>0</v>
      </c>
      <c r="DO132" s="88"/>
      <c r="DP132" s="88"/>
      <c r="DQ132" s="88"/>
      <c r="DR132" s="88">
        <f t="shared" si="928"/>
        <v>0</v>
      </c>
      <c r="DS132" s="88">
        <f t="shared" si="929"/>
        <v>0</v>
      </c>
      <c r="DT132" s="46" t="s">
        <v>225</v>
      </c>
      <c r="DU132" s="46" t="s">
        <v>225</v>
      </c>
      <c r="DV132" s="99">
        <v>0</v>
      </c>
      <c r="DW132" s="99">
        <v>0</v>
      </c>
      <c r="DX132" s="99">
        <f>DV132+DW132</f>
        <v>0</v>
      </c>
    </row>
    <row r="133" spans="1:128" x14ac:dyDescent="0.25">
      <c r="A133" s="30"/>
      <c r="B133" s="31"/>
      <c r="C133" s="32"/>
      <c r="D133" s="33" t="s">
        <v>176</v>
      </c>
      <c r="E133" s="35"/>
      <c r="F133" s="35"/>
      <c r="G133" s="35"/>
      <c r="H133" s="34">
        <f t="shared" ref="H133:AB133" si="932">SUBTOTAL(9,H131:H132)</f>
        <v>792000</v>
      </c>
      <c r="I133" s="34">
        <f t="shared" si="932"/>
        <v>0</v>
      </c>
      <c r="J133" s="34">
        <f t="shared" si="932"/>
        <v>0</v>
      </c>
      <c r="K133" s="34">
        <f t="shared" si="932"/>
        <v>0</v>
      </c>
      <c r="L133" s="34">
        <f t="shared" si="932"/>
        <v>0</v>
      </c>
      <c r="M133" s="34">
        <f t="shared" si="932"/>
        <v>0</v>
      </c>
      <c r="N133" s="34">
        <f t="shared" si="932"/>
        <v>0</v>
      </c>
      <c r="O133" s="34">
        <f t="shared" si="932"/>
        <v>0</v>
      </c>
      <c r="P133" s="34">
        <f t="shared" si="932"/>
        <v>792000</v>
      </c>
      <c r="Q133" s="34">
        <f t="shared" si="932"/>
        <v>0</v>
      </c>
      <c r="R133" s="34">
        <f t="shared" si="932"/>
        <v>792000</v>
      </c>
      <c r="S133" s="34">
        <f t="shared" si="932"/>
        <v>0</v>
      </c>
      <c r="T133" s="34">
        <f t="shared" si="932"/>
        <v>0</v>
      </c>
      <c r="U133" s="34">
        <f t="shared" si="932"/>
        <v>-792000</v>
      </c>
      <c r="V133" s="34">
        <f t="shared" si="932"/>
        <v>0</v>
      </c>
      <c r="W133" s="34">
        <f t="shared" si="932"/>
        <v>-514800</v>
      </c>
      <c r="X133" s="34">
        <f t="shared" si="932"/>
        <v>56067</v>
      </c>
      <c r="Y133" s="34">
        <f t="shared" si="932"/>
        <v>27130</v>
      </c>
      <c r="Z133" s="48">
        <f t="shared" si="932"/>
        <v>0</v>
      </c>
      <c r="AA133" s="48">
        <f t="shared" si="932"/>
        <v>-2.92</v>
      </c>
      <c r="AB133" s="48">
        <f t="shared" si="932"/>
        <v>-2.92</v>
      </c>
      <c r="AC133" s="48">
        <v>0</v>
      </c>
      <c r="AD133" s="48">
        <v>-1.9</v>
      </c>
      <c r="AE133" s="48">
        <f t="shared" ref="AE133:AX133" si="933">SUBTOTAL(9,AE131:AE132)</f>
        <v>-1.9</v>
      </c>
      <c r="AF133" s="34">
        <f t="shared" si="933"/>
        <v>1003400</v>
      </c>
      <c r="AG133" s="34">
        <f t="shared" si="933"/>
        <v>0</v>
      </c>
      <c r="AH133" s="34">
        <f t="shared" si="933"/>
        <v>0</v>
      </c>
      <c r="AI133" s="34">
        <f t="shared" si="933"/>
        <v>0</v>
      </c>
      <c r="AJ133" s="34">
        <f t="shared" si="933"/>
        <v>0</v>
      </c>
      <c r="AK133" s="34">
        <f t="shared" si="933"/>
        <v>0</v>
      </c>
      <c r="AL133" s="34">
        <f t="shared" si="933"/>
        <v>0</v>
      </c>
      <c r="AM133" s="34">
        <f t="shared" si="933"/>
        <v>0</v>
      </c>
      <c r="AN133" s="34">
        <f t="shared" si="933"/>
        <v>1003400</v>
      </c>
      <c r="AO133" s="34">
        <f t="shared" si="933"/>
        <v>125000</v>
      </c>
      <c r="AP133" s="34">
        <f t="shared" si="933"/>
        <v>878400</v>
      </c>
      <c r="AQ133" s="34">
        <f t="shared" si="933"/>
        <v>0</v>
      </c>
      <c r="AR133" s="34">
        <f t="shared" si="933"/>
        <v>0</v>
      </c>
      <c r="AS133" s="34">
        <f t="shared" si="933"/>
        <v>-488600</v>
      </c>
      <c r="AT133" s="34">
        <f t="shared" si="933"/>
        <v>56067</v>
      </c>
      <c r="AU133" s="34">
        <f t="shared" si="933"/>
        <v>27130</v>
      </c>
      <c r="AV133" s="48">
        <f t="shared" si="933"/>
        <v>0</v>
      </c>
      <c r="AW133" s="48">
        <f t="shared" si="933"/>
        <v>-1.34</v>
      </c>
      <c r="AX133" s="48">
        <f t="shared" si="933"/>
        <v>-1.34</v>
      </c>
      <c r="AY133"/>
      <c r="AZ133"/>
      <c r="BA133" s="34">
        <f t="shared" ref="BA133:BS133" si="934">SUBTOTAL(9,BA131:BA132)</f>
        <v>1003400</v>
      </c>
      <c r="BB133" s="34">
        <f t="shared" si="934"/>
        <v>0</v>
      </c>
      <c r="BC133" s="34">
        <f t="shared" si="934"/>
        <v>0</v>
      </c>
      <c r="BD133" s="34">
        <f t="shared" si="934"/>
        <v>0</v>
      </c>
      <c r="BE133" s="34">
        <f t="shared" si="934"/>
        <v>0</v>
      </c>
      <c r="BF133" s="34">
        <f t="shared" si="934"/>
        <v>0</v>
      </c>
      <c r="BG133" s="34">
        <f t="shared" si="934"/>
        <v>0</v>
      </c>
      <c r="BH133" s="34">
        <f t="shared" si="934"/>
        <v>0</v>
      </c>
      <c r="BI133" s="34">
        <f t="shared" si="934"/>
        <v>1003400</v>
      </c>
      <c r="BJ133" s="34">
        <f t="shared" si="934"/>
        <v>125000</v>
      </c>
      <c r="BK133" s="34">
        <f t="shared" si="934"/>
        <v>878400</v>
      </c>
      <c r="BL133" s="34">
        <f t="shared" si="934"/>
        <v>0</v>
      </c>
      <c r="BM133" s="34">
        <f t="shared" si="934"/>
        <v>0</v>
      </c>
      <c r="BN133" s="34">
        <f t="shared" si="934"/>
        <v>0</v>
      </c>
      <c r="BO133" s="34">
        <f t="shared" si="934"/>
        <v>56067</v>
      </c>
      <c r="BP133" s="34">
        <f t="shared" si="934"/>
        <v>27130</v>
      </c>
      <c r="BQ133" s="48">
        <f t="shared" si="934"/>
        <v>0</v>
      </c>
      <c r="BR133" s="48">
        <f t="shared" si="934"/>
        <v>0</v>
      </c>
      <c r="BS133" s="48">
        <f t="shared" si="934"/>
        <v>0</v>
      </c>
      <c r="BT133" s="34">
        <f t="shared" ref="BT133:CL133" si="935">SUBTOTAL(9,BT131:BT132)</f>
        <v>1003400</v>
      </c>
      <c r="BU133" s="34">
        <f t="shared" si="935"/>
        <v>0</v>
      </c>
      <c r="BV133" s="34">
        <f t="shared" si="935"/>
        <v>0</v>
      </c>
      <c r="BW133" s="34">
        <f t="shared" si="935"/>
        <v>0</v>
      </c>
      <c r="BX133" s="34">
        <f t="shared" si="935"/>
        <v>0</v>
      </c>
      <c r="BY133" s="34">
        <f t="shared" si="935"/>
        <v>0</v>
      </c>
      <c r="BZ133" s="34">
        <f t="shared" si="935"/>
        <v>0</v>
      </c>
      <c r="CA133" s="34">
        <f t="shared" si="935"/>
        <v>0</v>
      </c>
      <c r="CB133" s="34">
        <f t="shared" si="935"/>
        <v>1003400</v>
      </c>
      <c r="CC133" s="34">
        <f t="shared" si="935"/>
        <v>125000</v>
      </c>
      <c r="CD133" s="34">
        <f t="shared" si="935"/>
        <v>878400</v>
      </c>
      <c r="CE133" s="34">
        <f t="shared" si="935"/>
        <v>0</v>
      </c>
      <c r="CF133" s="34">
        <f t="shared" si="935"/>
        <v>0</v>
      </c>
      <c r="CG133" s="34">
        <f t="shared" si="935"/>
        <v>0</v>
      </c>
      <c r="CH133" s="34">
        <f t="shared" si="935"/>
        <v>56067</v>
      </c>
      <c r="CI133" s="34">
        <f t="shared" si="935"/>
        <v>27130</v>
      </c>
      <c r="CJ133" s="63">
        <f t="shared" si="935"/>
        <v>0</v>
      </c>
      <c r="CK133" s="63">
        <f t="shared" si="935"/>
        <v>0</v>
      </c>
      <c r="CL133" s="63">
        <f t="shared" si="935"/>
        <v>0</v>
      </c>
      <c r="CM133" s="34">
        <f t="shared" ref="CM133:DE133" si="936">SUBTOTAL(9,CM131:CM132)</f>
        <v>1003400</v>
      </c>
      <c r="CN133" s="34">
        <f t="shared" si="936"/>
        <v>0</v>
      </c>
      <c r="CO133" s="34">
        <f t="shared" si="936"/>
        <v>0</v>
      </c>
      <c r="CP133" s="34">
        <f t="shared" si="936"/>
        <v>0</v>
      </c>
      <c r="CQ133" s="34">
        <f t="shared" si="936"/>
        <v>0</v>
      </c>
      <c r="CR133" s="34">
        <f t="shared" si="936"/>
        <v>0</v>
      </c>
      <c r="CS133" s="34">
        <f t="shared" si="936"/>
        <v>0</v>
      </c>
      <c r="CT133" s="34">
        <f t="shared" si="936"/>
        <v>0</v>
      </c>
      <c r="CU133" s="34">
        <f t="shared" si="936"/>
        <v>1003400</v>
      </c>
      <c r="CV133" s="34">
        <f t="shared" si="936"/>
        <v>125000</v>
      </c>
      <c r="CW133" s="34">
        <f t="shared" si="936"/>
        <v>878400</v>
      </c>
      <c r="CX133" s="34">
        <f t="shared" si="936"/>
        <v>0</v>
      </c>
      <c r="CY133" s="34">
        <f t="shared" si="936"/>
        <v>0</v>
      </c>
      <c r="CZ133" s="34">
        <f t="shared" si="936"/>
        <v>0</v>
      </c>
      <c r="DA133" s="34">
        <f t="shared" si="936"/>
        <v>56067</v>
      </c>
      <c r="DB133" s="34">
        <f t="shared" si="936"/>
        <v>27130</v>
      </c>
      <c r="DC133" s="63">
        <f t="shared" si="936"/>
        <v>0</v>
      </c>
      <c r="DD133" s="63">
        <f t="shared" si="936"/>
        <v>0</v>
      </c>
      <c r="DE133" s="63">
        <f t="shared" si="936"/>
        <v>0</v>
      </c>
      <c r="DF133" s="34">
        <f t="shared" ref="DF133:DX133" si="937">SUBTOTAL(9,DF131:DF132)</f>
        <v>1036965</v>
      </c>
      <c r="DG133" s="34">
        <f t="shared" si="937"/>
        <v>0</v>
      </c>
      <c r="DH133" s="34">
        <f t="shared" si="937"/>
        <v>0</v>
      </c>
      <c r="DI133" s="34">
        <f t="shared" si="937"/>
        <v>0</v>
      </c>
      <c r="DJ133" s="34">
        <f t="shared" si="937"/>
        <v>0</v>
      </c>
      <c r="DK133" s="34">
        <f t="shared" si="937"/>
        <v>0</v>
      </c>
      <c r="DL133" s="34">
        <f t="shared" si="937"/>
        <v>0</v>
      </c>
      <c r="DM133" s="34">
        <f t="shared" si="937"/>
        <v>0</v>
      </c>
      <c r="DN133" s="34">
        <f t="shared" si="937"/>
        <v>1036965</v>
      </c>
      <c r="DO133" s="34">
        <f t="shared" si="937"/>
        <v>150480</v>
      </c>
      <c r="DP133" s="34">
        <f t="shared" si="937"/>
        <v>886485</v>
      </c>
      <c r="DQ133" s="34">
        <f t="shared" si="937"/>
        <v>0</v>
      </c>
      <c r="DR133" s="34">
        <f t="shared" si="937"/>
        <v>0</v>
      </c>
      <c r="DS133" s="34">
        <f t="shared" si="937"/>
        <v>33565</v>
      </c>
      <c r="DT133" s="34">
        <f t="shared" si="937"/>
        <v>56067</v>
      </c>
      <c r="DU133" s="34">
        <f t="shared" si="937"/>
        <v>27130</v>
      </c>
      <c r="DV133" s="63">
        <f t="shared" si="937"/>
        <v>0</v>
      </c>
      <c r="DW133" s="63">
        <f t="shared" si="937"/>
        <v>-0.03</v>
      </c>
      <c r="DX133" s="63">
        <f t="shared" si="937"/>
        <v>-0.03</v>
      </c>
    </row>
    <row r="134" spans="1:128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41">
        <f>I134+P134</f>
        <v>591715</v>
      </c>
      <c r="I134" s="41">
        <f>K134+L134+M134+N134+O134</f>
        <v>0</v>
      </c>
      <c r="J134" s="5"/>
      <c r="K134" s="9"/>
      <c r="L134" s="9"/>
      <c r="M134" s="9"/>
      <c r="N134" s="9"/>
      <c r="O134" s="9"/>
      <c r="P134" s="41">
        <f>Q134+R134+S134</f>
        <v>591715</v>
      </c>
      <c r="Q134" s="9"/>
      <c r="R134" s="9">
        <v>591715</v>
      </c>
      <c r="S134" s="9"/>
      <c r="T134" s="71">
        <f>(L134+M134+N134)*-1</f>
        <v>0</v>
      </c>
      <c r="U134" s="71">
        <f>(Q134+R134)*-1</f>
        <v>-591715</v>
      </c>
      <c r="V134" s="9">
        <f t="shared" ref="V134:W136" si="938">ROUND(T134*0.65,0)</f>
        <v>0</v>
      </c>
      <c r="W134" s="9">
        <f t="shared" si="938"/>
        <v>-384615</v>
      </c>
      <c r="X134" s="9">
        <v>56067</v>
      </c>
      <c r="Y134" s="9">
        <v>27130</v>
      </c>
      <c r="Z134" s="76">
        <f>IF(T134=0,0,ROUND((T134+L134)/X134/10,2))</f>
        <v>0</v>
      </c>
      <c r="AA134" s="76">
        <f>IF(U134=0,0,ROUND((U134+Q134)/Y134/10,2))</f>
        <v>-2.1800000000000002</v>
      </c>
      <c r="AB134" s="76">
        <f>Z134+AA134</f>
        <v>-2.1800000000000002</v>
      </c>
      <c r="AC134" s="47">
        <v>0</v>
      </c>
      <c r="AD134" s="47">
        <v>-1.42</v>
      </c>
      <c r="AE134" s="47">
        <f>AC134+AD134</f>
        <v>-1.42</v>
      </c>
      <c r="AF134" s="41">
        <f>AG134+AN134</f>
        <v>591715</v>
      </c>
      <c r="AG134" s="41">
        <f>AI134+AJ134+AK134+AL134+AM134</f>
        <v>0</v>
      </c>
      <c r="AH134" s="5"/>
      <c r="AI134" s="9"/>
      <c r="AJ134" s="9"/>
      <c r="AK134" s="9"/>
      <c r="AL134" s="9"/>
      <c r="AM134" s="9"/>
      <c r="AN134" s="41">
        <f>AO134+AP134+AQ134</f>
        <v>591715</v>
      </c>
      <c r="AO134" s="9"/>
      <c r="AP134" s="9">
        <v>591715</v>
      </c>
      <c r="AQ134" s="9"/>
      <c r="AR134" s="88">
        <f>((AL134+AK134+AJ134)-((V134)*-1))*-1</f>
        <v>0</v>
      </c>
      <c r="AS134" s="88">
        <f>((AO134+AP134)-((W134)*-1))*-1</f>
        <v>-207100</v>
      </c>
      <c r="AT134" s="9">
        <v>56067</v>
      </c>
      <c r="AU134" s="9">
        <v>27130</v>
      </c>
      <c r="AV134" s="93">
        <f t="shared" ref="AV134:AV136" si="939">ROUND((AY134/AT134/10)+(AC134),2)*-1</f>
        <v>0</v>
      </c>
      <c r="AW134" s="93">
        <f t="shared" ref="AW134:AW136" si="940">ROUND((AZ134/AU134/10)+AD134,2)*-1</f>
        <v>-0.76</v>
      </c>
      <c r="AX134" s="93">
        <f>AV134+AW134</f>
        <v>-0.76</v>
      </c>
      <c r="AY134" s="95">
        <f t="shared" ref="AY134:AY136" si="941">AK134+AL134</f>
        <v>0</v>
      </c>
      <c r="AZ134" s="95">
        <f t="shared" ref="AZ134:AZ136" si="942">AP134</f>
        <v>591715</v>
      </c>
      <c r="BA134" s="96">
        <f>BB134+BI134</f>
        <v>591715</v>
      </c>
      <c r="BB134" s="96">
        <f>BD134+BE134+BF134+BG134+BH134</f>
        <v>0</v>
      </c>
      <c r="BC134" s="97"/>
      <c r="BD134" s="88"/>
      <c r="BE134" s="88"/>
      <c r="BF134" s="88"/>
      <c r="BG134" s="88"/>
      <c r="BH134" s="88"/>
      <c r="BI134" s="96">
        <f>BJ134+BK134+BL134</f>
        <v>591715</v>
      </c>
      <c r="BJ134" s="88"/>
      <c r="BK134" s="88">
        <v>591715</v>
      </c>
      <c r="BL134" s="88"/>
      <c r="BM134" s="88">
        <f t="shared" ref="BM134:BM136" si="943">(BE134+BF134+BG134)-(AJ134+AK134+AL134)</f>
        <v>0</v>
      </c>
      <c r="BN134" s="88">
        <f t="shared" ref="BN134:BN136" si="944">(BJ134+BK134)-(AO134+AP134)</f>
        <v>0</v>
      </c>
      <c r="BO134" s="9">
        <v>56067</v>
      </c>
      <c r="BP134" s="9">
        <v>27130</v>
      </c>
      <c r="BQ134" s="93">
        <f t="shared" ref="BQ134:BQ136" si="945">ROUND(((BF134+BG134)-(AK134+AL134))/BO134/10,2)*-1</f>
        <v>0</v>
      </c>
      <c r="BR134" s="93">
        <f t="shared" ref="BR134:BR136" si="946">ROUND(((BK134-AP134)/BP134/10),2)*-1</f>
        <v>0</v>
      </c>
      <c r="BS134" s="93">
        <f>BQ134+BR134</f>
        <v>0</v>
      </c>
      <c r="BT134" s="96">
        <f>BU134+CB134</f>
        <v>623500</v>
      </c>
      <c r="BU134" s="96">
        <f>BW134+BX134+BY134+BZ134+CA134</f>
        <v>0</v>
      </c>
      <c r="BV134" s="84"/>
      <c r="BW134" s="85"/>
      <c r="BX134" s="85"/>
      <c r="BY134" s="85"/>
      <c r="BZ134" s="85"/>
      <c r="CA134" s="85"/>
      <c r="CB134" s="83">
        <f>CC134+CD134+CE134</f>
        <v>623500</v>
      </c>
      <c r="CC134" s="85"/>
      <c r="CD134" s="85">
        <v>623500</v>
      </c>
      <c r="CE134" s="85"/>
      <c r="CF134" s="88">
        <f t="shared" ref="CF134:CF136" si="947">(BX134+BY134+BZ134)-(BE134+BF134+BG134)</f>
        <v>0</v>
      </c>
      <c r="CG134" s="88">
        <f t="shared" ref="CG134:CG136" si="948">(CC134+CD134)-(BJ134+BK134)</f>
        <v>31785</v>
      </c>
      <c r="CH134" s="9">
        <v>56067</v>
      </c>
      <c r="CI134" s="9">
        <v>27130</v>
      </c>
      <c r="CJ134" s="99">
        <f t="shared" ref="CJ134:CJ136" si="949">ROUND(((BY134+BZ134)-(BF134+BG134))/CH134/10,2)*-1</f>
        <v>0</v>
      </c>
      <c r="CK134" s="99">
        <f t="shared" ref="CK134:CK136" si="950">ROUND(((CD134-BK134)/CI134/10),2)*-1</f>
        <v>-0.12</v>
      </c>
      <c r="CL134" s="99">
        <f>CJ134+CK134</f>
        <v>-0.12</v>
      </c>
      <c r="CM134" s="96">
        <f>CN134+CU134</f>
        <v>623500</v>
      </c>
      <c r="CN134" s="96">
        <f>CP134+CQ134+CR134+CS134+CT134</f>
        <v>0</v>
      </c>
      <c r="CO134" s="97"/>
      <c r="CP134" s="88"/>
      <c r="CQ134" s="88"/>
      <c r="CR134" s="88"/>
      <c r="CS134" s="88"/>
      <c r="CT134" s="88"/>
      <c r="CU134" s="96">
        <f>CV134+CW134+CX134</f>
        <v>623500</v>
      </c>
      <c r="CV134" s="88"/>
      <c r="CW134" s="88">
        <v>623500</v>
      </c>
      <c r="CX134" s="88"/>
      <c r="CY134" s="88">
        <f t="shared" ref="CY134:CY136" si="951">(CQ134+CR134+CS134)-(BX134+BY134+BZ134)</f>
        <v>0</v>
      </c>
      <c r="CZ134" s="88">
        <f t="shared" ref="CZ134:CZ136" si="952">(CV134+CW134)-(CC134+CD134)</f>
        <v>0</v>
      </c>
      <c r="DA134" s="9">
        <v>56067</v>
      </c>
      <c r="DB134" s="9">
        <v>27130</v>
      </c>
      <c r="DC134" s="99">
        <f t="shared" ref="DC134" si="953">ROUND(((CR134+CS134)-(BY134+BZ134))/DA134/10,2)*-1</f>
        <v>0</v>
      </c>
      <c r="DD134" s="99">
        <f t="shared" ref="DD134" si="954">ROUND(((CW134-CD134)/DB134/10),2)*-1</f>
        <v>0</v>
      </c>
      <c r="DE134" s="99">
        <f>DC134+DD134</f>
        <v>0</v>
      </c>
      <c r="DF134" s="96">
        <f>DG134+DN134</f>
        <v>623500</v>
      </c>
      <c r="DG134" s="96">
        <f>DI134+DJ134+DK134+DL134+DM134</f>
        <v>0</v>
      </c>
      <c r="DH134" s="97"/>
      <c r="DI134" s="88"/>
      <c r="DJ134" s="88"/>
      <c r="DK134" s="88"/>
      <c r="DL134" s="88"/>
      <c r="DM134" s="88"/>
      <c r="DN134" s="96">
        <f>DO134+DP134+DQ134</f>
        <v>623500</v>
      </c>
      <c r="DO134" s="88"/>
      <c r="DP134" s="88">
        <v>623500</v>
      </c>
      <c r="DQ134" s="88"/>
      <c r="DR134" s="88">
        <f t="shared" ref="DR134:DR136" si="955">(DJ134+DK134+DL134)-(CQ134+CR134+CS134)</f>
        <v>0</v>
      </c>
      <c r="DS134" s="88">
        <f t="shared" ref="DS134:DS136" si="956">(DO134+DP134)-(CV134+CW134)</f>
        <v>0</v>
      </c>
      <c r="DT134" s="9">
        <v>56067</v>
      </c>
      <c r="DU134" s="9">
        <v>27130</v>
      </c>
      <c r="DV134" s="99">
        <f t="shared" ref="DV134" si="957">ROUND(((DK134+DL134)-(CR134+CS134))/DT134/10,2)*-1</f>
        <v>0</v>
      </c>
      <c r="DW134" s="99">
        <f t="shared" ref="DW134" si="958">ROUND(((DP134-CW134)/DU134/10),2)*-1</f>
        <v>0</v>
      </c>
      <c r="DX134" s="99">
        <f>DV134+DW134</f>
        <v>0</v>
      </c>
    </row>
    <row r="135" spans="1:128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41">
        <f>I135+P135</f>
        <v>0</v>
      </c>
      <c r="I135" s="41">
        <f>K135+L135+M135+N135+O135</f>
        <v>0</v>
      </c>
      <c r="J135" s="5"/>
      <c r="K135" s="9"/>
      <c r="L135" s="9"/>
      <c r="M135" s="9"/>
      <c r="N135" s="9"/>
      <c r="O135" s="9"/>
      <c r="P135" s="41">
        <f>Q135+R135+S135</f>
        <v>0</v>
      </c>
      <c r="Q135" s="9"/>
      <c r="R135" s="9"/>
      <c r="S135" s="9"/>
      <c r="T135" s="71">
        <f>(L135+M135+N135)*-1</f>
        <v>0</v>
      </c>
      <c r="U135" s="71">
        <f>(Q135+R135)*-1</f>
        <v>0</v>
      </c>
      <c r="V135" s="9">
        <f t="shared" si="938"/>
        <v>0</v>
      </c>
      <c r="W135" s="9">
        <f t="shared" si="938"/>
        <v>0</v>
      </c>
      <c r="X135" s="46" t="s">
        <v>225</v>
      </c>
      <c r="Y135" s="46" t="s">
        <v>225</v>
      </c>
      <c r="Z135" s="76">
        <f>IF(T135=0,0,ROUND((T135+L135)/X135/10,2))</f>
        <v>0</v>
      </c>
      <c r="AA135" s="76">
        <f>IF(U135=0,0,ROUND((U135+Q135)/Y135/10,2))</f>
        <v>0</v>
      </c>
      <c r="AB135" s="76">
        <f>Z135+AA135</f>
        <v>0</v>
      </c>
      <c r="AC135" s="47">
        <v>0</v>
      </c>
      <c r="AD135" s="47">
        <v>0</v>
      </c>
      <c r="AE135" s="47">
        <f>AC135+AD135</f>
        <v>0</v>
      </c>
      <c r="AF135" s="41">
        <f>AG135+AN135</f>
        <v>0</v>
      </c>
      <c r="AG135" s="41">
        <f>AI135+AJ135+AK135+AL135+AM135</f>
        <v>0</v>
      </c>
      <c r="AH135" s="5"/>
      <c r="AI135" s="9"/>
      <c r="AJ135" s="9"/>
      <c r="AK135" s="9"/>
      <c r="AL135" s="9"/>
      <c r="AM135" s="9"/>
      <c r="AN135" s="41">
        <f>AO135+AP135+AQ135</f>
        <v>0</v>
      </c>
      <c r="AO135" s="9"/>
      <c r="AP135" s="9"/>
      <c r="AQ135" s="9"/>
      <c r="AR135" s="88">
        <f>((AL135+AK135+AJ135)-((V135)*-1))*-1</f>
        <v>0</v>
      </c>
      <c r="AS135" s="88">
        <f>((AO135+AP135)-((W135)*-1))*-1</f>
        <v>0</v>
      </c>
      <c r="AT135" s="46" t="s">
        <v>225</v>
      </c>
      <c r="AU135" s="46" t="s">
        <v>225</v>
      </c>
      <c r="AV135" s="93">
        <v>0</v>
      </c>
      <c r="AW135" s="93">
        <v>0</v>
      </c>
      <c r="AX135" s="93">
        <f>AV135+AW135</f>
        <v>0</v>
      </c>
      <c r="AY135" s="95">
        <f t="shared" si="941"/>
        <v>0</v>
      </c>
      <c r="AZ135" s="95">
        <f t="shared" si="942"/>
        <v>0</v>
      </c>
      <c r="BA135" s="96">
        <f>BB135+BI135</f>
        <v>0</v>
      </c>
      <c r="BB135" s="96">
        <f>BD135+BE135+BF135+BG135+BH135</f>
        <v>0</v>
      </c>
      <c r="BC135" s="97"/>
      <c r="BD135" s="88"/>
      <c r="BE135" s="88"/>
      <c r="BF135" s="88"/>
      <c r="BG135" s="88"/>
      <c r="BH135" s="88"/>
      <c r="BI135" s="96">
        <f>BJ135+BK135+BL135</f>
        <v>0</v>
      </c>
      <c r="BJ135" s="88"/>
      <c r="BK135" s="88"/>
      <c r="BL135" s="88"/>
      <c r="BM135" s="88">
        <f t="shared" si="943"/>
        <v>0</v>
      </c>
      <c r="BN135" s="88">
        <f t="shared" si="944"/>
        <v>0</v>
      </c>
      <c r="BO135" s="46" t="s">
        <v>225</v>
      </c>
      <c r="BP135" s="46" t="s">
        <v>225</v>
      </c>
      <c r="BQ135" s="93">
        <v>0</v>
      </c>
      <c r="BR135" s="93">
        <v>0</v>
      </c>
      <c r="BS135" s="93">
        <f>BQ135+BR135</f>
        <v>0</v>
      </c>
      <c r="BT135" s="96">
        <f>BU135+CB135</f>
        <v>0</v>
      </c>
      <c r="BU135" s="96">
        <f>BW135+BX135+BY135+BZ135+CA135</f>
        <v>0</v>
      </c>
      <c r="BV135" s="84"/>
      <c r="BW135" s="85"/>
      <c r="BX135" s="85"/>
      <c r="BY135" s="85"/>
      <c r="BZ135" s="85"/>
      <c r="CA135" s="85"/>
      <c r="CB135" s="83">
        <f>CC135+CD135+CE135</f>
        <v>0</v>
      </c>
      <c r="CC135" s="85"/>
      <c r="CD135" s="85"/>
      <c r="CE135" s="85"/>
      <c r="CF135" s="88">
        <f t="shared" si="947"/>
        <v>0</v>
      </c>
      <c r="CG135" s="88">
        <f t="shared" si="948"/>
        <v>0</v>
      </c>
      <c r="CH135" s="46" t="s">
        <v>225</v>
      </c>
      <c r="CI135" s="46" t="s">
        <v>225</v>
      </c>
      <c r="CJ135" s="99">
        <v>0</v>
      </c>
      <c r="CK135" s="99">
        <v>0</v>
      </c>
      <c r="CL135" s="99">
        <f>CJ135+CK135</f>
        <v>0</v>
      </c>
      <c r="CM135" s="96">
        <f>CN135+CU135</f>
        <v>0</v>
      </c>
      <c r="CN135" s="96">
        <f>CP135+CQ135+CR135+CS135+CT135</f>
        <v>0</v>
      </c>
      <c r="CO135" s="97"/>
      <c r="CP135" s="88"/>
      <c r="CQ135" s="88"/>
      <c r="CR135" s="88"/>
      <c r="CS135" s="88"/>
      <c r="CT135" s="88"/>
      <c r="CU135" s="96">
        <f>CV135+CW135+CX135</f>
        <v>0</v>
      </c>
      <c r="CV135" s="88"/>
      <c r="CW135" s="88"/>
      <c r="CX135" s="88"/>
      <c r="CY135" s="88">
        <f t="shared" si="951"/>
        <v>0</v>
      </c>
      <c r="CZ135" s="88">
        <f t="shared" si="952"/>
        <v>0</v>
      </c>
      <c r="DA135" s="46" t="s">
        <v>225</v>
      </c>
      <c r="DB135" s="46" t="s">
        <v>225</v>
      </c>
      <c r="DC135" s="99">
        <v>0</v>
      </c>
      <c r="DD135" s="99">
        <v>0</v>
      </c>
      <c r="DE135" s="99">
        <f>DC135+DD135</f>
        <v>0</v>
      </c>
      <c r="DF135" s="96">
        <f>DG135+DN135</f>
        <v>0</v>
      </c>
      <c r="DG135" s="96">
        <f>DI135+DJ135+DK135+DL135+DM135</f>
        <v>0</v>
      </c>
      <c r="DH135" s="97"/>
      <c r="DI135" s="88"/>
      <c r="DJ135" s="88"/>
      <c r="DK135" s="88"/>
      <c r="DL135" s="88"/>
      <c r="DM135" s="88"/>
      <c r="DN135" s="96">
        <f>DO135+DP135+DQ135</f>
        <v>0</v>
      </c>
      <c r="DO135" s="88"/>
      <c r="DP135" s="88"/>
      <c r="DQ135" s="88"/>
      <c r="DR135" s="88">
        <f t="shared" si="955"/>
        <v>0</v>
      </c>
      <c r="DS135" s="88">
        <f t="shared" si="956"/>
        <v>0</v>
      </c>
      <c r="DT135" s="46" t="s">
        <v>225</v>
      </c>
      <c r="DU135" s="46" t="s">
        <v>225</v>
      </c>
      <c r="DV135" s="99">
        <v>0</v>
      </c>
      <c r="DW135" s="99">
        <v>0</v>
      </c>
      <c r="DX135" s="99">
        <f>DV135+DW135</f>
        <v>0</v>
      </c>
    </row>
    <row r="136" spans="1:128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41">
        <f>I136+P136</f>
        <v>20000</v>
      </c>
      <c r="I136" s="41">
        <f>K136+L136+M136+N136+O136</f>
        <v>20000</v>
      </c>
      <c r="J136" s="5"/>
      <c r="K136" s="9"/>
      <c r="L136" s="9">
        <v>20000</v>
      </c>
      <c r="M136" s="9"/>
      <c r="N136" s="9"/>
      <c r="O136" s="9"/>
      <c r="P136" s="41">
        <f>Q136+R136+S136</f>
        <v>0</v>
      </c>
      <c r="Q136" s="9"/>
      <c r="R136" s="9"/>
      <c r="S136" s="9"/>
      <c r="T136" s="71">
        <f>(L136+M136+N136)*-1</f>
        <v>-20000</v>
      </c>
      <c r="U136" s="71">
        <f>(Q136+R136)*-1</f>
        <v>0</v>
      </c>
      <c r="V136" s="9">
        <f t="shared" si="938"/>
        <v>-13000</v>
      </c>
      <c r="W136" s="9">
        <f t="shared" si="938"/>
        <v>0</v>
      </c>
      <c r="X136" s="9">
        <v>42328</v>
      </c>
      <c r="Y136" s="9">
        <v>23868</v>
      </c>
      <c r="Z136" s="76">
        <f>IF(T136=0,0,ROUND((T136+L136)/X136/10,2))</f>
        <v>0</v>
      </c>
      <c r="AA136" s="76">
        <f>IF(U136=0,0,ROUND((U136+Q136)/Y136/10,2))</f>
        <v>0</v>
      </c>
      <c r="AB136" s="76">
        <f>Z136+AA136</f>
        <v>0</v>
      </c>
      <c r="AC136" s="47">
        <v>-0.03</v>
      </c>
      <c r="AD136" s="47">
        <v>0</v>
      </c>
      <c r="AE136" s="47">
        <f>AC136+AD136</f>
        <v>-0.03</v>
      </c>
      <c r="AF136" s="41">
        <f>AG136+AN136</f>
        <v>20000</v>
      </c>
      <c r="AG136" s="41">
        <f>AI136+AJ136+AK136+AL136+AM136</f>
        <v>20000</v>
      </c>
      <c r="AH136" s="5"/>
      <c r="AI136" s="9"/>
      <c r="AJ136" s="9">
        <v>20000</v>
      </c>
      <c r="AK136" s="9"/>
      <c r="AL136" s="9"/>
      <c r="AM136" s="9"/>
      <c r="AN136" s="41">
        <f>AO136+AP136+AQ136</f>
        <v>0</v>
      </c>
      <c r="AO136" s="9"/>
      <c r="AP136" s="9"/>
      <c r="AQ136" s="9"/>
      <c r="AR136" s="88">
        <f>((AL136+AK136+AJ136)-((V136)*-1))*-1</f>
        <v>-7000</v>
      </c>
      <c r="AS136" s="88">
        <f>((AO136+AP136)-((W136)*-1))*-1</f>
        <v>0</v>
      </c>
      <c r="AT136" s="9">
        <v>42328</v>
      </c>
      <c r="AU136" s="9">
        <v>23868</v>
      </c>
      <c r="AV136" s="93">
        <f t="shared" si="939"/>
        <v>0.03</v>
      </c>
      <c r="AW136" s="93">
        <f t="shared" si="940"/>
        <v>0</v>
      </c>
      <c r="AX136" s="93">
        <f>AV136+AW136</f>
        <v>0.03</v>
      </c>
      <c r="AY136" s="95">
        <f t="shared" si="941"/>
        <v>0</v>
      </c>
      <c r="AZ136" s="95">
        <f t="shared" si="942"/>
        <v>0</v>
      </c>
      <c r="BA136" s="96">
        <f>BB136+BI136</f>
        <v>20000</v>
      </c>
      <c r="BB136" s="96">
        <f>BD136+BE136+BF136+BG136+BH136</f>
        <v>20000</v>
      </c>
      <c r="BC136" s="97"/>
      <c r="BD136" s="88"/>
      <c r="BE136" s="88">
        <v>20000</v>
      </c>
      <c r="BF136" s="88"/>
      <c r="BG136" s="88"/>
      <c r="BH136" s="88"/>
      <c r="BI136" s="96">
        <f>BJ136+BK136+BL136</f>
        <v>0</v>
      </c>
      <c r="BJ136" s="88"/>
      <c r="BK136" s="88"/>
      <c r="BL136" s="88"/>
      <c r="BM136" s="88">
        <f t="shared" si="943"/>
        <v>0</v>
      </c>
      <c r="BN136" s="88">
        <f t="shared" si="944"/>
        <v>0</v>
      </c>
      <c r="BO136" s="9">
        <v>42328</v>
      </c>
      <c r="BP136" s="9">
        <v>23868</v>
      </c>
      <c r="BQ136" s="93">
        <f t="shared" si="945"/>
        <v>0</v>
      </c>
      <c r="BR136" s="93">
        <f t="shared" si="946"/>
        <v>0</v>
      </c>
      <c r="BS136" s="93">
        <f>BQ136+BR136</f>
        <v>0</v>
      </c>
      <c r="BT136" s="96">
        <f>BU136+CB136</f>
        <v>20000</v>
      </c>
      <c r="BU136" s="96">
        <f>BW136+BX136+BY136+BZ136+CA136</f>
        <v>20000</v>
      </c>
      <c r="BV136" s="84"/>
      <c r="BW136" s="85"/>
      <c r="BX136" s="85">
        <v>20000</v>
      </c>
      <c r="BY136" s="85"/>
      <c r="BZ136" s="85"/>
      <c r="CA136" s="85"/>
      <c r="CB136" s="83">
        <f>CC136+CD136+CE136</f>
        <v>0</v>
      </c>
      <c r="CC136" s="85"/>
      <c r="CD136" s="85"/>
      <c r="CE136" s="85"/>
      <c r="CF136" s="88">
        <f t="shared" si="947"/>
        <v>0</v>
      </c>
      <c r="CG136" s="88">
        <f t="shared" si="948"/>
        <v>0</v>
      </c>
      <c r="CH136" s="9">
        <v>42328</v>
      </c>
      <c r="CI136" s="9">
        <v>23868</v>
      </c>
      <c r="CJ136" s="99">
        <f t="shared" si="949"/>
        <v>0</v>
      </c>
      <c r="CK136" s="99">
        <f t="shared" si="950"/>
        <v>0</v>
      </c>
      <c r="CL136" s="99">
        <f>CJ136+CK136</f>
        <v>0</v>
      </c>
      <c r="CM136" s="96">
        <f>CN136+CU136</f>
        <v>20000</v>
      </c>
      <c r="CN136" s="96">
        <f>CP136+CQ136+CR136+CS136+CT136</f>
        <v>20000</v>
      </c>
      <c r="CO136" s="97"/>
      <c r="CP136" s="88"/>
      <c r="CQ136" s="88">
        <v>20000</v>
      </c>
      <c r="CR136" s="88"/>
      <c r="CS136" s="88"/>
      <c r="CT136" s="88"/>
      <c r="CU136" s="96">
        <f>CV136+CW136+CX136</f>
        <v>0</v>
      </c>
      <c r="CV136" s="88"/>
      <c r="CW136" s="88"/>
      <c r="CX136" s="88"/>
      <c r="CY136" s="88">
        <f t="shared" si="951"/>
        <v>0</v>
      </c>
      <c r="CZ136" s="88">
        <f t="shared" si="952"/>
        <v>0</v>
      </c>
      <c r="DA136" s="9">
        <v>42328</v>
      </c>
      <c r="DB136" s="9">
        <v>23868</v>
      </c>
      <c r="DC136" s="99">
        <f t="shared" ref="DC136" si="959">ROUND(((CR136+CS136)-(BY136+BZ136))/DA136/10,2)*-1</f>
        <v>0</v>
      </c>
      <c r="DD136" s="99">
        <f t="shared" ref="DD136" si="960">ROUND(((CW136-CD136)/DB136/10),2)*-1</f>
        <v>0</v>
      </c>
      <c r="DE136" s="99">
        <f>DC136+DD136</f>
        <v>0</v>
      </c>
      <c r="DF136" s="96">
        <f>DG136+DN136</f>
        <v>20000</v>
      </c>
      <c r="DG136" s="96">
        <f>DI136+DJ136+DK136+DL136+DM136</f>
        <v>20000</v>
      </c>
      <c r="DH136" s="97"/>
      <c r="DI136" s="88"/>
      <c r="DJ136" s="88">
        <v>20000</v>
      </c>
      <c r="DK136" s="88"/>
      <c r="DL136" s="88"/>
      <c r="DM136" s="88"/>
      <c r="DN136" s="96">
        <f>DO136+DP136+DQ136</f>
        <v>0</v>
      </c>
      <c r="DO136" s="88"/>
      <c r="DP136" s="88"/>
      <c r="DQ136" s="88"/>
      <c r="DR136" s="88">
        <f t="shared" si="955"/>
        <v>0</v>
      </c>
      <c r="DS136" s="88">
        <f t="shared" si="956"/>
        <v>0</v>
      </c>
      <c r="DT136" s="9">
        <v>42328</v>
      </c>
      <c r="DU136" s="9">
        <v>23868</v>
      </c>
      <c r="DV136" s="99">
        <f t="shared" ref="DV136" si="961">ROUND(((DK136+DL136)-(CR136+CS136))/DT136/10,2)*-1</f>
        <v>0</v>
      </c>
      <c r="DW136" s="99">
        <f t="shared" ref="DW136" si="962">ROUND(((DP136-CW136)/DU136/10),2)*-1</f>
        <v>0</v>
      </c>
      <c r="DX136" s="99">
        <f>DV136+DW136</f>
        <v>0</v>
      </c>
    </row>
    <row r="137" spans="1:128" x14ac:dyDescent="0.25">
      <c r="A137" s="30"/>
      <c r="B137" s="31"/>
      <c r="C137" s="32"/>
      <c r="D137" s="33" t="s">
        <v>177</v>
      </c>
      <c r="E137" s="31"/>
      <c r="F137" s="31"/>
      <c r="G137" s="32"/>
      <c r="H137" s="34">
        <f t="shared" ref="H137:AB137" si="963">SUBTOTAL(9,H134:H136)</f>
        <v>611715</v>
      </c>
      <c r="I137" s="34">
        <f t="shared" si="963"/>
        <v>20000</v>
      </c>
      <c r="J137" s="34">
        <f t="shared" si="963"/>
        <v>0</v>
      </c>
      <c r="K137" s="34">
        <f t="shared" si="963"/>
        <v>0</v>
      </c>
      <c r="L137" s="34">
        <f t="shared" si="963"/>
        <v>20000</v>
      </c>
      <c r="M137" s="34">
        <f t="shared" si="963"/>
        <v>0</v>
      </c>
      <c r="N137" s="34">
        <f t="shared" si="963"/>
        <v>0</v>
      </c>
      <c r="O137" s="34">
        <f t="shared" si="963"/>
        <v>0</v>
      </c>
      <c r="P137" s="34">
        <f t="shared" si="963"/>
        <v>591715</v>
      </c>
      <c r="Q137" s="34">
        <f t="shared" si="963"/>
        <v>0</v>
      </c>
      <c r="R137" s="34">
        <f t="shared" si="963"/>
        <v>591715</v>
      </c>
      <c r="S137" s="34">
        <f t="shared" si="963"/>
        <v>0</v>
      </c>
      <c r="T137" s="34">
        <f t="shared" si="963"/>
        <v>-20000</v>
      </c>
      <c r="U137" s="34">
        <f t="shared" si="963"/>
        <v>-591715</v>
      </c>
      <c r="V137" s="34">
        <f t="shared" si="963"/>
        <v>-13000</v>
      </c>
      <c r="W137" s="34">
        <f t="shared" si="963"/>
        <v>-384615</v>
      </c>
      <c r="X137" s="34">
        <f t="shared" si="963"/>
        <v>98395</v>
      </c>
      <c r="Y137" s="34">
        <f t="shared" si="963"/>
        <v>50998</v>
      </c>
      <c r="Z137" s="48">
        <f t="shared" si="963"/>
        <v>0</v>
      </c>
      <c r="AA137" s="48">
        <f t="shared" si="963"/>
        <v>-2.1800000000000002</v>
      </c>
      <c r="AB137" s="48">
        <f t="shared" si="963"/>
        <v>-2.1800000000000002</v>
      </c>
      <c r="AC137" s="48">
        <v>-0.03</v>
      </c>
      <c r="AD137" s="48">
        <v>-1.42</v>
      </c>
      <c r="AE137" s="48">
        <f t="shared" ref="AE137:AX137" si="964">SUBTOTAL(9,AE134:AE136)</f>
        <v>-1.45</v>
      </c>
      <c r="AF137" s="34">
        <f t="shared" si="964"/>
        <v>611715</v>
      </c>
      <c r="AG137" s="34">
        <f t="shared" si="964"/>
        <v>20000</v>
      </c>
      <c r="AH137" s="34">
        <f t="shared" si="964"/>
        <v>0</v>
      </c>
      <c r="AI137" s="34">
        <f t="shared" si="964"/>
        <v>0</v>
      </c>
      <c r="AJ137" s="34">
        <f t="shared" si="964"/>
        <v>20000</v>
      </c>
      <c r="AK137" s="34">
        <f t="shared" si="964"/>
        <v>0</v>
      </c>
      <c r="AL137" s="34">
        <f t="shared" si="964"/>
        <v>0</v>
      </c>
      <c r="AM137" s="34">
        <f t="shared" si="964"/>
        <v>0</v>
      </c>
      <c r="AN137" s="34">
        <f t="shared" si="964"/>
        <v>591715</v>
      </c>
      <c r="AO137" s="34">
        <f t="shared" si="964"/>
        <v>0</v>
      </c>
      <c r="AP137" s="34">
        <f t="shared" si="964"/>
        <v>591715</v>
      </c>
      <c r="AQ137" s="34">
        <f t="shared" si="964"/>
        <v>0</v>
      </c>
      <c r="AR137" s="34">
        <f t="shared" si="964"/>
        <v>-7000</v>
      </c>
      <c r="AS137" s="34">
        <f t="shared" si="964"/>
        <v>-207100</v>
      </c>
      <c r="AT137" s="34">
        <f t="shared" si="964"/>
        <v>98395</v>
      </c>
      <c r="AU137" s="34">
        <f t="shared" si="964"/>
        <v>50998</v>
      </c>
      <c r="AV137" s="48">
        <f t="shared" si="964"/>
        <v>0.03</v>
      </c>
      <c r="AW137" s="48">
        <f t="shared" si="964"/>
        <v>-0.76</v>
      </c>
      <c r="AX137" s="48">
        <f t="shared" si="964"/>
        <v>-0.73</v>
      </c>
      <c r="AY137"/>
      <c r="AZ137"/>
      <c r="BA137" s="34">
        <f t="shared" ref="BA137:BS137" si="965">SUBTOTAL(9,BA134:BA136)</f>
        <v>611715</v>
      </c>
      <c r="BB137" s="34">
        <f t="shared" si="965"/>
        <v>20000</v>
      </c>
      <c r="BC137" s="34">
        <f t="shared" si="965"/>
        <v>0</v>
      </c>
      <c r="BD137" s="34">
        <f t="shared" si="965"/>
        <v>0</v>
      </c>
      <c r="BE137" s="34">
        <f t="shared" si="965"/>
        <v>20000</v>
      </c>
      <c r="BF137" s="34">
        <f t="shared" si="965"/>
        <v>0</v>
      </c>
      <c r="BG137" s="34">
        <f t="shared" si="965"/>
        <v>0</v>
      </c>
      <c r="BH137" s="34">
        <f t="shared" si="965"/>
        <v>0</v>
      </c>
      <c r="BI137" s="34">
        <f t="shared" si="965"/>
        <v>591715</v>
      </c>
      <c r="BJ137" s="34">
        <f t="shared" si="965"/>
        <v>0</v>
      </c>
      <c r="BK137" s="34">
        <f t="shared" si="965"/>
        <v>591715</v>
      </c>
      <c r="BL137" s="34">
        <f t="shared" si="965"/>
        <v>0</v>
      </c>
      <c r="BM137" s="34">
        <f t="shared" si="965"/>
        <v>0</v>
      </c>
      <c r="BN137" s="34">
        <f t="shared" si="965"/>
        <v>0</v>
      </c>
      <c r="BO137" s="34">
        <f t="shared" si="965"/>
        <v>98395</v>
      </c>
      <c r="BP137" s="34">
        <f t="shared" si="965"/>
        <v>50998</v>
      </c>
      <c r="BQ137" s="48">
        <f t="shared" si="965"/>
        <v>0</v>
      </c>
      <c r="BR137" s="48">
        <f t="shared" si="965"/>
        <v>0</v>
      </c>
      <c r="BS137" s="48">
        <f t="shared" si="965"/>
        <v>0</v>
      </c>
      <c r="BT137" s="34">
        <f t="shared" ref="BT137:CL137" si="966">SUBTOTAL(9,BT134:BT136)</f>
        <v>643500</v>
      </c>
      <c r="BU137" s="34">
        <f t="shared" si="966"/>
        <v>20000</v>
      </c>
      <c r="BV137" s="34">
        <f t="shared" si="966"/>
        <v>0</v>
      </c>
      <c r="BW137" s="34">
        <f t="shared" si="966"/>
        <v>0</v>
      </c>
      <c r="BX137" s="34">
        <f t="shared" si="966"/>
        <v>20000</v>
      </c>
      <c r="BY137" s="34">
        <f t="shared" si="966"/>
        <v>0</v>
      </c>
      <c r="BZ137" s="34">
        <f t="shared" si="966"/>
        <v>0</v>
      </c>
      <c r="CA137" s="34">
        <f t="shared" si="966"/>
        <v>0</v>
      </c>
      <c r="CB137" s="34">
        <f t="shared" si="966"/>
        <v>623500</v>
      </c>
      <c r="CC137" s="34">
        <f t="shared" si="966"/>
        <v>0</v>
      </c>
      <c r="CD137" s="34">
        <f t="shared" si="966"/>
        <v>623500</v>
      </c>
      <c r="CE137" s="34">
        <f t="shared" si="966"/>
        <v>0</v>
      </c>
      <c r="CF137" s="34">
        <f t="shared" si="966"/>
        <v>0</v>
      </c>
      <c r="CG137" s="34">
        <f t="shared" si="966"/>
        <v>31785</v>
      </c>
      <c r="CH137" s="34">
        <f t="shared" si="966"/>
        <v>98395</v>
      </c>
      <c r="CI137" s="34">
        <f t="shared" si="966"/>
        <v>50998</v>
      </c>
      <c r="CJ137" s="63">
        <f t="shared" si="966"/>
        <v>0</v>
      </c>
      <c r="CK137" s="63">
        <f t="shared" si="966"/>
        <v>-0.12</v>
      </c>
      <c r="CL137" s="63">
        <f t="shared" si="966"/>
        <v>-0.12</v>
      </c>
      <c r="CM137" s="34">
        <f t="shared" ref="CM137:DE137" si="967">SUBTOTAL(9,CM134:CM136)</f>
        <v>643500</v>
      </c>
      <c r="CN137" s="34">
        <f t="shared" si="967"/>
        <v>20000</v>
      </c>
      <c r="CO137" s="34">
        <f t="shared" si="967"/>
        <v>0</v>
      </c>
      <c r="CP137" s="34">
        <f t="shared" si="967"/>
        <v>0</v>
      </c>
      <c r="CQ137" s="34">
        <f t="shared" si="967"/>
        <v>20000</v>
      </c>
      <c r="CR137" s="34">
        <f t="shared" si="967"/>
        <v>0</v>
      </c>
      <c r="CS137" s="34">
        <f t="shared" si="967"/>
        <v>0</v>
      </c>
      <c r="CT137" s="34">
        <f t="shared" si="967"/>
        <v>0</v>
      </c>
      <c r="CU137" s="34">
        <f t="shared" si="967"/>
        <v>623500</v>
      </c>
      <c r="CV137" s="34">
        <f t="shared" si="967"/>
        <v>0</v>
      </c>
      <c r="CW137" s="34">
        <f t="shared" si="967"/>
        <v>623500</v>
      </c>
      <c r="CX137" s="34">
        <f t="shared" si="967"/>
        <v>0</v>
      </c>
      <c r="CY137" s="34">
        <f t="shared" si="967"/>
        <v>0</v>
      </c>
      <c r="CZ137" s="34">
        <f t="shared" si="967"/>
        <v>0</v>
      </c>
      <c r="DA137" s="34">
        <f t="shared" si="967"/>
        <v>98395</v>
      </c>
      <c r="DB137" s="34">
        <f t="shared" si="967"/>
        <v>50998</v>
      </c>
      <c r="DC137" s="63">
        <f t="shared" si="967"/>
        <v>0</v>
      </c>
      <c r="DD137" s="63">
        <f t="shared" si="967"/>
        <v>0</v>
      </c>
      <c r="DE137" s="63">
        <f t="shared" si="967"/>
        <v>0</v>
      </c>
      <c r="DF137" s="34">
        <f t="shared" ref="DF137:DX137" si="968">SUBTOTAL(9,DF134:DF136)</f>
        <v>643500</v>
      </c>
      <c r="DG137" s="34">
        <f t="shared" si="968"/>
        <v>20000</v>
      </c>
      <c r="DH137" s="34">
        <f t="shared" si="968"/>
        <v>0</v>
      </c>
      <c r="DI137" s="34">
        <f t="shared" si="968"/>
        <v>0</v>
      </c>
      <c r="DJ137" s="34">
        <f t="shared" si="968"/>
        <v>20000</v>
      </c>
      <c r="DK137" s="34">
        <f t="shared" si="968"/>
        <v>0</v>
      </c>
      <c r="DL137" s="34">
        <f t="shared" si="968"/>
        <v>0</v>
      </c>
      <c r="DM137" s="34">
        <f t="shared" si="968"/>
        <v>0</v>
      </c>
      <c r="DN137" s="34">
        <f t="shared" si="968"/>
        <v>623500</v>
      </c>
      <c r="DO137" s="34">
        <f t="shared" si="968"/>
        <v>0</v>
      </c>
      <c r="DP137" s="34">
        <f t="shared" si="968"/>
        <v>623500</v>
      </c>
      <c r="DQ137" s="34">
        <f t="shared" si="968"/>
        <v>0</v>
      </c>
      <c r="DR137" s="34">
        <f t="shared" si="968"/>
        <v>0</v>
      </c>
      <c r="DS137" s="34">
        <f t="shared" si="968"/>
        <v>0</v>
      </c>
      <c r="DT137" s="34">
        <f t="shared" si="968"/>
        <v>98395</v>
      </c>
      <c r="DU137" s="34">
        <f t="shared" si="968"/>
        <v>50998</v>
      </c>
      <c r="DV137" s="63">
        <f t="shared" si="968"/>
        <v>0</v>
      </c>
      <c r="DW137" s="63">
        <f t="shared" si="968"/>
        <v>0</v>
      </c>
      <c r="DX137" s="63">
        <f t="shared" si="968"/>
        <v>0</v>
      </c>
    </row>
    <row r="138" spans="1:128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41">
        <f>I138+P138</f>
        <v>100000</v>
      </c>
      <c r="I138" s="41">
        <f>K138+L138+M138+N138+O138</f>
        <v>20000</v>
      </c>
      <c r="J138" s="5"/>
      <c r="K138" s="9"/>
      <c r="L138" s="9"/>
      <c r="M138" s="9">
        <v>20000</v>
      </c>
      <c r="N138" s="9"/>
      <c r="O138" s="9"/>
      <c r="P138" s="41">
        <f>Q138+R138+S138</f>
        <v>80000</v>
      </c>
      <c r="Q138" s="9">
        <v>30000</v>
      </c>
      <c r="R138" s="9">
        <v>50000</v>
      </c>
      <c r="S138" s="9"/>
      <c r="T138" s="71">
        <f>(L138+M138+N138)*-1</f>
        <v>-20000</v>
      </c>
      <c r="U138" s="71">
        <f>(Q138+R138)*-1</f>
        <v>-80000</v>
      </c>
      <c r="V138" s="9">
        <f>ROUND(T138*0.65,0)</f>
        <v>-13000</v>
      </c>
      <c r="W138" s="9">
        <f>ROUND(U138*0.65,0)</f>
        <v>-52000</v>
      </c>
      <c r="X138" s="9">
        <v>56067</v>
      </c>
      <c r="Y138" s="9">
        <v>27130</v>
      </c>
      <c r="Z138" s="76">
        <f>IF(T138=0,0,ROUND((T138+L138)/X138/10,2))</f>
        <v>-0.04</v>
      </c>
      <c r="AA138" s="76">
        <f>IF(U138=0,0,ROUND((U138+Q138)/Y138/10,2))</f>
        <v>-0.18</v>
      </c>
      <c r="AB138" s="76">
        <f>Z138+AA138</f>
        <v>-0.22</v>
      </c>
      <c r="AC138" s="47">
        <v>-0.03</v>
      </c>
      <c r="AD138" s="47">
        <v>-0.19</v>
      </c>
      <c r="AE138" s="47">
        <f>AC138+AD138</f>
        <v>-0.22</v>
      </c>
      <c r="AF138" s="41">
        <f>AG138+AN138</f>
        <v>100000</v>
      </c>
      <c r="AG138" s="41">
        <f>AI138+AJ138+AK138+AL138+AM138</f>
        <v>20000</v>
      </c>
      <c r="AH138" s="5"/>
      <c r="AI138" s="9"/>
      <c r="AJ138" s="9"/>
      <c r="AK138" s="9">
        <v>20000</v>
      </c>
      <c r="AL138" s="9"/>
      <c r="AM138" s="9"/>
      <c r="AN138" s="41">
        <f>AO138+AP138+AQ138</f>
        <v>80000</v>
      </c>
      <c r="AO138" s="9">
        <v>30000</v>
      </c>
      <c r="AP138" s="9">
        <v>50000</v>
      </c>
      <c r="AQ138" s="9"/>
      <c r="AR138" s="88">
        <f>((AL138+AK138+AJ138)-((V138)*-1))*-1</f>
        <v>-7000</v>
      </c>
      <c r="AS138" s="88">
        <f>((AO138+AP138)-((W138)*-1))*-1</f>
        <v>-28000</v>
      </c>
      <c r="AT138" s="9">
        <v>56067</v>
      </c>
      <c r="AU138" s="9">
        <v>27130</v>
      </c>
      <c r="AV138" s="93">
        <f t="shared" ref="AV138" si="969">ROUND((AY138/AT138/10)+(AC138),2)*-1</f>
        <v>-0.01</v>
      </c>
      <c r="AW138" s="93">
        <f t="shared" ref="AW138" si="970">ROUND((AZ138/AU138/10)+AD138,2)*-1</f>
        <v>0.01</v>
      </c>
      <c r="AX138" s="93">
        <f>AV138+AW138</f>
        <v>0</v>
      </c>
      <c r="AY138" s="95">
        <f t="shared" ref="AY138:AY139" si="971">AK138+AL138</f>
        <v>20000</v>
      </c>
      <c r="AZ138" s="95">
        <f t="shared" ref="AZ138:AZ139" si="972">AP138</f>
        <v>50000</v>
      </c>
      <c r="BA138" s="96">
        <f>BB138+BI138</f>
        <v>100000</v>
      </c>
      <c r="BB138" s="96">
        <f>BD138+BE138+BF138+BG138+BH138</f>
        <v>20000</v>
      </c>
      <c r="BC138" s="97"/>
      <c r="BD138" s="88"/>
      <c r="BE138" s="88"/>
      <c r="BF138" s="88">
        <v>20000</v>
      </c>
      <c r="BG138" s="88"/>
      <c r="BH138" s="88"/>
      <c r="BI138" s="96">
        <f>BJ138+BK138+BL138</f>
        <v>80000</v>
      </c>
      <c r="BJ138" s="88">
        <v>30000</v>
      </c>
      <c r="BK138" s="88">
        <v>50000</v>
      </c>
      <c r="BL138" s="88"/>
      <c r="BM138" s="88">
        <f t="shared" ref="BM138:BM139" si="973">(BE138+BF138+BG138)-(AJ138+AK138+AL138)</f>
        <v>0</v>
      </c>
      <c r="BN138" s="88">
        <f t="shared" ref="BN138:BN139" si="974">(BJ138+BK138)-(AO138+AP138)</f>
        <v>0</v>
      </c>
      <c r="BO138" s="9">
        <v>56067</v>
      </c>
      <c r="BP138" s="9">
        <v>27130</v>
      </c>
      <c r="BQ138" s="93">
        <f t="shared" ref="BQ138" si="975">ROUND(((BF138+BG138)-(AK138+AL138))/BO138/10,2)*-1</f>
        <v>0</v>
      </c>
      <c r="BR138" s="93">
        <f t="shared" ref="BR138" si="976">ROUND(((BK138-AP138)/BP138/10),2)*-1</f>
        <v>0</v>
      </c>
      <c r="BS138" s="93">
        <f>BQ138+BR138</f>
        <v>0</v>
      </c>
      <c r="BT138" s="96">
        <f>BU138+CB138</f>
        <v>160000</v>
      </c>
      <c r="BU138" s="96">
        <f>BW138+BX138+BY138+BZ138+CA138</f>
        <v>23000</v>
      </c>
      <c r="BV138" s="84"/>
      <c r="BW138" s="85"/>
      <c r="BX138" s="85">
        <v>3000</v>
      </c>
      <c r="BY138" s="85">
        <v>20000</v>
      </c>
      <c r="BZ138" s="85"/>
      <c r="CA138" s="85"/>
      <c r="CB138" s="83">
        <f>SUM(CC138:CD138)</f>
        <v>137000</v>
      </c>
      <c r="CC138" s="85">
        <v>40000</v>
      </c>
      <c r="CD138" s="85">
        <v>97000</v>
      </c>
      <c r="CE138" s="85"/>
      <c r="CF138" s="88">
        <f t="shared" ref="CF138:CF139" si="977">(BX138+BY138+BZ138)-(BE138+BF138+BG138)</f>
        <v>3000</v>
      </c>
      <c r="CG138" s="88">
        <f t="shared" ref="CG138:CG139" si="978">(CC138+CD138)-(BJ138+BK138)</f>
        <v>57000</v>
      </c>
      <c r="CH138" s="9">
        <v>56067</v>
      </c>
      <c r="CI138" s="9">
        <v>27130</v>
      </c>
      <c r="CJ138" s="99">
        <f t="shared" ref="CJ138" si="979">ROUND(((BY138+BZ138)-(BF138+BG138))/CH138/10,2)*-1</f>
        <v>0</v>
      </c>
      <c r="CK138" s="99">
        <f t="shared" ref="CK138" si="980">ROUND(((CD138-BK138)/CI138/10),2)*-1</f>
        <v>-0.17</v>
      </c>
      <c r="CL138" s="99">
        <f>CJ138+CK138</f>
        <v>-0.17</v>
      </c>
      <c r="CM138" s="96">
        <f>CN138+CU138</f>
        <v>160000</v>
      </c>
      <c r="CN138" s="96">
        <f>CP138+CQ138+CR138+CS138+CT138</f>
        <v>23000</v>
      </c>
      <c r="CO138" s="97"/>
      <c r="CP138" s="88"/>
      <c r="CQ138" s="88">
        <v>3000</v>
      </c>
      <c r="CR138" s="88">
        <v>20000</v>
      </c>
      <c r="CS138" s="88"/>
      <c r="CT138" s="88"/>
      <c r="CU138" s="96">
        <f>SUM(CV138:CW138)</f>
        <v>137000</v>
      </c>
      <c r="CV138" s="88">
        <v>40000</v>
      </c>
      <c r="CW138" s="88">
        <v>97000</v>
      </c>
      <c r="CX138" s="88"/>
      <c r="CY138" s="88">
        <f t="shared" ref="CY138:CY139" si="981">(CQ138+CR138+CS138)-(BX138+BY138+BZ138)</f>
        <v>0</v>
      </c>
      <c r="CZ138" s="88">
        <f t="shared" ref="CZ138:CZ139" si="982">(CV138+CW138)-(CC138+CD138)</f>
        <v>0</v>
      </c>
      <c r="DA138" s="9">
        <v>56067</v>
      </c>
      <c r="DB138" s="9">
        <v>27130</v>
      </c>
      <c r="DC138" s="99">
        <f t="shared" ref="DC138" si="983">ROUND(((CR138+CS138)-(BY138+BZ138))/DA138/10,2)*-1</f>
        <v>0</v>
      </c>
      <c r="DD138" s="99">
        <f t="shared" ref="DD138" si="984">ROUND(((CW138-CD138)/DB138/10),2)*-1</f>
        <v>0</v>
      </c>
      <c r="DE138" s="99">
        <f>DC138+DD138</f>
        <v>0</v>
      </c>
      <c r="DF138" s="96">
        <f>DG138+DN138</f>
        <v>160000</v>
      </c>
      <c r="DG138" s="96">
        <f>DI138+DJ138+DK138+DL138+DM138</f>
        <v>23000</v>
      </c>
      <c r="DH138" s="97"/>
      <c r="DI138" s="88"/>
      <c r="DJ138" s="88">
        <v>3000</v>
      </c>
      <c r="DK138" s="88">
        <v>20000</v>
      </c>
      <c r="DL138" s="88"/>
      <c r="DM138" s="88"/>
      <c r="DN138" s="96">
        <f>SUM(DO138:DP138)</f>
        <v>137000</v>
      </c>
      <c r="DO138" s="88">
        <v>40000</v>
      </c>
      <c r="DP138" s="88">
        <v>97000</v>
      </c>
      <c r="DQ138" s="88"/>
      <c r="DR138" s="88">
        <f t="shared" ref="DR138:DR139" si="985">(DJ138+DK138+DL138)-(CQ138+CR138+CS138)</f>
        <v>0</v>
      </c>
      <c r="DS138" s="88">
        <f t="shared" ref="DS138:DS139" si="986">(DO138+DP138)-(CV138+CW138)</f>
        <v>0</v>
      </c>
      <c r="DT138" s="9">
        <v>56067</v>
      </c>
      <c r="DU138" s="9">
        <v>27130</v>
      </c>
      <c r="DV138" s="99">
        <f t="shared" ref="DV138" si="987">ROUND(((DK138+DL138)-(CR138+CS138))/DT138/10,2)*-1</f>
        <v>0</v>
      </c>
      <c r="DW138" s="99">
        <f t="shared" ref="DW138" si="988">ROUND(((DP138-CW138)/DU138/10),2)*-1</f>
        <v>0</v>
      </c>
      <c r="DX138" s="99">
        <f>DV138+DW138</f>
        <v>0</v>
      </c>
    </row>
    <row r="139" spans="1:128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41">
        <f>I139+P139</f>
        <v>0</v>
      </c>
      <c r="I139" s="41">
        <f>K139+L139+M139+N139+O139</f>
        <v>0</v>
      </c>
      <c r="J139" s="5"/>
      <c r="K139" s="9"/>
      <c r="L139" s="9"/>
      <c r="M139" s="9"/>
      <c r="N139" s="9"/>
      <c r="O139" s="9"/>
      <c r="P139" s="41">
        <f>Q139+R139+S139</f>
        <v>0</v>
      </c>
      <c r="Q139" s="9"/>
      <c r="R139" s="9"/>
      <c r="S139" s="9"/>
      <c r="T139" s="71">
        <f>(L139+M139+N139)*-1</f>
        <v>0</v>
      </c>
      <c r="U139" s="71">
        <f>(Q139+R139)*-1</f>
        <v>0</v>
      </c>
      <c r="V139" s="9">
        <f>ROUND(T139*0.65,0)</f>
        <v>0</v>
      </c>
      <c r="W139" s="9">
        <f>ROUND(U139*0.65,0)</f>
        <v>0</v>
      </c>
      <c r="X139" s="46" t="s">
        <v>225</v>
      </c>
      <c r="Y139" s="46" t="s">
        <v>225</v>
      </c>
      <c r="Z139" s="76">
        <f>IF(T139=0,0,ROUND((T139+L139)/X139/10,2))</f>
        <v>0</v>
      </c>
      <c r="AA139" s="76">
        <f>IF(U139=0,0,ROUND((U139+Q139)/Y139/10,2))</f>
        <v>0</v>
      </c>
      <c r="AB139" s="76">
        <f>Z139+AA139</f>
        <v>0</v>
      </c>
      <c r="AC139" s="47">
        <v>0</v>
      </c>
      <c r="AD139" s="47">
        <v>0</v>
      </c>
      <c r="AE139" s="47">
        <f>AC139+AD139</f>
        <v>0</v>
      </c>
      <c r="AF139" s="41">
        <f>AG139+AN139</f>
        <v>0</v>
      </c>
      <c r="AG139" s="41">
        <f>AI139+AJ139+AK139+AL139+AM139</f>
        <v>0</v>
      </c>
      <c r="AH139" s="5"/>
      <c r="AI139" s="9"/>
      <c r="AJ139" s="9"/>
      <c r="AK139" s="9"/>
      <c r="AL139" s="9"/>
      <c r="AM139" s="9"/>
      <c r="AN139" s="41">
        <f>AO139+AP139+AQ139</f>
        <v>0</v>
      </c>
      <c r="AO139" s="9"/>
      <c r="AP139" s="9"/>
      <c r="AQ139" s="9"/>
      <c r="AR139" s="88">
        <f>((AL139+AK139+AJ139)-((V139)*-1))*-1</f>
        <v>0</v>
      </c>
      <c r="AS139" s="88">
        <f>((AO139+AP139)-((W139)*-1))*-1</f>
        <v>0</v>
      </c>
      <c r="AT139" s="46" t="s">
        <v>225</v>
      </c>
      <c r="AU139" s="46" t="s">
        <v>225</v>
      </c>
      <c r="AV139" s="93">
        <v>0</v>
      </c>
      <c r="AW139" s="93">
        <v>0</v>
      </c>
      <c r="AX139" s="93">
        <f>AV139+AW139</f>
        <v>0</v>
      </c>
      <c r="AY139" s="95">
        <f t="shared" si="971"/>
        <v>0</v>
      </c>
      <c r="AZ139" s="95">
        <f t="shared" si="972"/>
        <v>0</v>
      </c>
      <c r="BA139" s="96">
        <f>BB139+BI139</f>
        <v>0</v>
      </c>
      <c r="BB139" s="96">
        <f>BD139+BE139+BF139+BG139+BH139</f>
        <v>0</v>
      </c>
      <c r="BC139" s="97"/>
      <c r="BD139" s="88"/>
      <c r="BE139" s="88"/>
      <c r="BF139" s="88"/>
      <c r="BG139" s="88"/>
      <c r="BH139" s="88"/>
      <c r="BI139" s="96">
        <f>BJ139+BK139+BL139</f>
        <v>0</v>
      </c>
      <c r="BJ139" s="88"/>
      <c r="BK139" s="88"/>
      <c r="BL139" s="88"/>
      <c r="BM139" s="88">
        <f t="shared" si="973"/>
        <v>0</v>
      </c>
      <c r="BN139" s="88">
        <f t="shared" si="974"/>
        <v>0</v>
      </c>
      <c r="BO139" s="46" t="s">
        <v>225</v>
      </c>
      <c r="BP139" s="46" t="s">
        <v>225</v>
      </c>
      <c r="BQ139" s="93">
        <v>0</v>
      </c>
      <c r="BR139" s="93">
        <v>0</v>
      </c>
      <c r="BS139" s="93">
        <f>BQ139+BR139</f>
        <v>0</v>
      </c>
      <c r="BT139" s="96">
        <f>BU139+CB139</f>
        <v>0</v>
      </c>
      <c r="BU139" s="96">
        <f>BW139+BX139+BY139+BZ139+CA139</f>
        <v>0</v>
      </c>
      <c r="BV139" s="84"/>
      <c r="BW139" s="85"/>
      <c r="BX139" s="85"/>
      <c r="BY139" s="85"/>
      <c r="BZ139" s="85"/>
      <c r="CA139" s="85"/>
      <c r="CB139" s="83">
        <f>SUM(CC139:CD139)</f>
        <v>0</v>
      </c>
      <c r="CC139" s="85"/>
      <c r="CD139" s="85"/>
      <c r="CE139" s="85"/>
      <c r="CF139" s="88">
        <f t="shared" si="977"/>
        <v>0</v>
      </c>
      <c r="CG139" s="88">
        <f t="shared" si="978"/>
        <v>0</v>
      </c>
      <c r="CH139" s="46" t="s">
        <v>225</v>
      </c>
      <c r="CI139" s="46" t="s">
        <v>225</v>
      </c>
      <c r="CJ139" s="99">
        <v>0</v>
      </c>
      <c r="CK139" s="99">
        <v>0</v>
      </c>
      <c r="CL139" s="99">
        <f>CJ139+CK139</f>
        <v>0</v>
      </c>
      <c r="CM139" s="96">
        <f>CN139+CU139</f>
        <v>0</v>
      </c>
      <c r="CN139" s="96">
        <f>CP139+CQ139+CR139+CS139+CT139</f>
        <v>0</v>
      </c>
      <c r="CO139" s="97"/>
      <c r="CP139" s="88"/>
      <c r="CQ139" s="88"/>
      <c r="CR139" s="88"/>
      <c r="CS139" s="88"/>
      <c r="CT139" s="88"/>
      <c r="CU139" s="96">
        <f>SUM(CV139:CW139)</f>
        <v>0</v>
      </c>
      <c r="CV139" s="88"/>
      <c r="CW139" s="88"/>
      <c r="CX139" s="88"/>
      <c r="CY139" s="88">
        <f t="shared" si="981"/>
        <v>0</v>
      </c>
      <c r="CZ139" s="88">
        <f t="shared" si="982"/>
        <v>0</v>
      </c>
      <c r="DA139" s="46" t="s">
        <v>225</v>
      </c>
      <c r="DB139" s="46" t="s">
        <v>225</v>
      </c>
      <c r="DC139" s="99">
        <v>0</v>
      </c>
      <c r="DD139" s="99">
        <v>0</v>
      </c>
      <c r="DE139" s="99">
        <f>DC139+DD139</f>
        <v>0</v>
      </c>
      <c r="DF139" s="96">
        <f>DG139+DN139</f>
        <v>0</v>
      </c>
      <c r="DG139" s="96">
        <f>DI139+DJ139+DK139+DL139+DM139</f>
        <v>0</v>
      </c>
      <c r="DH139" s="97"/>
      <c r="DI139" s="88"/>
      <c r="DJ139" s="88"/>
      <c r="DK139" s="88"/>
      <c r="DL139" s="88"/>
      <c r="DM139" s="88"/>
      <c r="DN139" s="96">
        <f>SUM(DO139:DP139)</f>
        <v>0</v>
      </c>
      <c r="DO139" s="88"/>
      <c r="DP139" s="88"/>
      <c r="DQ139" s="88"/>
      <c r="DR139" s="88">
        <f t="shared" si="985"/>
        <v>0</v>
      </c>
      <c r="DS139" s="88">
        <f t="shared" si="986"/>
        <v>0</v>
      </c>
      <c r="DT139" s="46" t="s">
        <v>225</v>
      </c>
      <c r="DU139" s="46" t="s">
        <v>225</v>
      </c>
      <c r="DV139" s="99">
        <v>0</v>
      </c>
      <c r="DW139" s="99">
        <v>0</v>
      </c>
      <c r="DX139" s="99">
        <f>DV139+DW139</f>
        <v>0</v>
      </c>
    </row>
    <row r="140" spans="1:128" x14ac:dyDescent="0.25">
      <c r="A140" s="30"/>
      <c r="B140" s="31"/>
      <c r="C140" s="32"/>
      <c r="D140" s="33" t="s">
        <v>178</v>
      </c>
      <c r="E140" s="35"/>
      <c r="F140" s="35"/>
      <c r="G140" s="35"/>
      <c r="H140" s="34">
        <f t="shared" ref="H140:AB140" si="989">SUBTOTAL(9,H138:H139)</f>
        <v>100000</v>
      </c>
      <c r="I140" s="34">
        <f t="shared" si="989"/>
        <v>20000</v>
      </c>
      <c r="J140" s="34">
        <f t="shared" si="989"/>
        <v>0</v>
      </c>
      <c r="K140" s="34">
        <f t="shared" si="989"/>
        <v>0</v>
      </c>
      <c r="L140" s="34">
        <f t="shared" si="989"/>
        <v>0</v>
      </c>
      <c r="M140" s="34">
        <f t="shared" si="989"/>
        <v>20000</v>
      </c>
      <c r="N140" s="34">
        <f t="shared" si="989"/>
        <v>0</v>
      </c>
      <c r="O140" s="34">
        <f t="shared" si="989"/>
        <v>0</v>
      </c>
      <c r="P140" s="34">
        <f t="shared" si="989"/>
        <v>80000</v>
      </c>
      <c r="Q140" s="34">
        <f t="shared" si="989"/>
        <v>30000</v>
      </c>
      <c r="R140" s="34">
        <f t="shared" si="989"/>
        <v>50000</v>
      </c>
      <c r="S140" s="34">
        <f t="shared" si="989"/>
        <v>0</v>
      </c>
      <c r="T140" s="34">
        <f t="shared" si="989"/>
        <v>-20000</v>
      </c>
      <c r="U140" s="34">
        <f t="shared" si="989"/>
        <v>-80000</v>
      </c>
      <c r="V140" s="34">
        <f t="shared" si="989"/>
        <v>-13000</v>
      </c>
      <c r="W140" s="34">
        <f t="shared" si="989"/>
        <v>-52000</v>
      </c>
      <c r="X140" s="34">
        <f t="shared" si="989"/>
        <v>56067</v>
      </c>
      <c r="Y140" s="34">
        <f t="shared" si="989"/>
        <v>27130</v>
      </c>
      <c r="Z140" s="48">
        <f t="shared" si="989"/>
        <v>-0.04</v>
      </c>
      <c r="AA140" s="48">
        <f t="shared" si="989"/>
        <v>-0.18</v>
      </c>
      <c r="AB140" s="48">
        <f t="shared" si="989"/>
        <v>-0.22</v>
      </c>
      <c r="AC140" s="48">
        <v>-0.03</v>
      </c>
      <c r="AD140" s="48">
        <v>-0.19</v>
      </c>
      <c r="AE140" s="48">
        <f t="shared" ref="AE140:AX140" si="990">SUBTOTAL(9,AE138:AE139)</f>
        <v>-0.22</v>
      </c>
      <c r="AF140" s="34">
        <f t="shared" si="990"/>
        <v>100000</v>
      </c>
      <c r="AG140" s="34">
        <f t="shared" si="990"/>
        <v>20000</v>
      </c>
      <c r="AH140" s="34">
        <f t="shared" si="990"/>
        <v>0</v>
      </c>
      <c r="AI140" s="34">
        <f t="shared" si="990"/>
        <v>0</v>
      </c>
      <c r="AJ140" s="34">
        <f t="shared" si="990"/>
        <v>0</v>
      </c>
      <c r="AK140" s="34">
        <f t="shared" si="990"/>
        <v>20000</v>
      </c>
      <c r="AL140" s="34">
        <f t="shared" si="990"/>
        <v>0</v>
      </c>
      <c r="AM140" s="34">
        <f t="shared" si="990"/>
        <v>0</v>
      </c>
      <c r="AN140" s="34">
        <f t="shared" si="990"/>
        <v>80000</v>
      </c>
      <c r="AO140" s="34">
        <f t="shared" si="990"/>
        <v>30000</v>
      </c>
      <c r="AP140" s="34">
        <f t="shared" si="990"/>
        <v>50000</v>
      </c>
      <c r="AQ140" s="34">
        <f t="shared" si="990"/>
        <v>0</v>
      </c>
      <c r="AR140" s="34">
        <f t="shared" si="990"/>
        <v>-7000</v>
      </c>
      <c r="AS140" s="34">
        <f t="shared" si="990"/>
        <v>-28000</v>
      </c>
      <c r="AT140" s="34">
        <f t="shared" si="990"/>
        <v>56067</v>
      </c>
      <c r="AU140" s="34">
        <f t="shared" si="990"/>
        <v>27130</v>
      </c>
      <c r="AV140" s="48">
        <f t="shared" si="990"/>
        <v>-0.01</v>
      </c>
      <c r="AW140" s="48">
        <f t="shared" si="990"/>
        <v>0.01</v>
      </c>
      <c r="AX140" s="48">
        <f t="shared" si="990"/>
        <v>0</v>
      </c>
      <c r="AY140"/>
      <c r="AZ140"/>
      <c r="BA140" s="34">
        <f t="shared" ref="BA140:BS140" si="991">SUBTOTAL(9,BA138:BA139)</f>
        <v>100000</v>
      </c>
      <c r="BB140" s="34">
        <f t="shared" si="991"/>
        <v>20000</v>
      </c>
      <c r="BC140" s="34">
        <f t="shared" si="991"/>
        <v>0</v>
      </c>
      <c r="BD140" s="34">
        <f t="shared" si="991"/>
        <v>0</v>
      </c>
      <c r="BE140" s="34">
        <f t="shared" si="991"/>
        <v>0</v>
      </c>
      <c r="BF140" s="34">
        <f t="shared" si="991"/>
        <v>20000</v>
      </c>
      <c r="BG140" s="34">
        <f t="shared" si="991"/>
        <v>0</v>
      </c>
      <c r="BH140" s="34">
        <f t="shared" si="991"/>
        <v>0</v>
      </c>
      <c r="BI140" s="34">
        <f t="shared" si="991"/>
        <v>80000</v>
      </c>
      <c r="BJ140" s="34">
        <f t="shared" si="991"/>
        <v>30000</v>
      </c>
      <c r="BK140" s="34">
        <f t="shared" si="991"/>
        <v>50000</v>
      </c>
      <c r="BL140" s="34">
        <f t="shared" si="991"/>
        <v>0</v>
      </c>
      <c r="BM140" s="34">
        <f t="shared" si="991"/>
        <v>0</v>
      </c>
      <c r="BN140" s="34">
        <f t="shared" si="991"/>
        <v>0</v>
      </c>
      <c r="BO140" s="34">
        <f t="shared" si="991"/>
        <v>56067</v>
      </c>
      <c r="BP140" s="34">
        <f t="shared" si="991"/>
        <v>27130</v>
      </c>
      <c r="BQ140" s="48">
        <f t="shared" si="991"/>
        <v>0</v>
      </c>
      <c r="BR140" s="48">
        <f t="shared" si="991"/>
        <v>0</v>
      </c>
      <c r="BS140" s="48">
        <f t="shared" si="991"/>
        <v>0</v>
      </c>
      <c r="BT140" s="34">
        <f t="shared" ref="BT140:CL140" si="992">SUBTOTAL(9,BT138:BT139)</f>
        <v>160000</v>
      </c>
      <c r="BU140" s="34">
        <f t="shared" si="992"/>
        <v>23000</v>
      </c>
      <c r="BV140" s="34">
        <f t="shared" si="992"/>
        <v>0</v>
      </c>
      <c r="BW140" s="34">
        <f t="shared" si="992"/>
        <v>0</v>
      </c>
      <c r="BX140" s="34">
        <f t="shared" si="992"/>
        <v>3000</v>
      </c>
      <c r="BY140" s="34">
        <f t="shared" si="992"/>
        <v>20000</v>
      </c>
      <c r="BZ140" s="34">
        <f t="shared" si="992"/>
        <v>0</v>
      </c>
      <c r="CA140" s="34">
        <f t="shared" si="992"/>
        <v>0</v>
      </c>
      <c r="CB140" s="34">
        <f t="shared" si="992"/>
        <v>137000</v>
      </c>
      <c r="CC140" s="34">
        <f t="shared" si="992"/>
        <v>40000</v>
      </c>
      <c r="CD140" s="34">
        <f t="shared" si="992"/>
        <v>97000</v>
      </c>
      <c r="CE140" s="34">
        <f t="shared" si="992"/>
        <v>0</v>
      </c>
      <c r="CF140" s="34">
        <f t="shared" si="992"/>
        <v>3000</v>
      </c>
      <c r="CG140" s="34">
        <f t="shared" si="992"/>
        <v>57000</v>
      </c>
      <c r="CH140" s="34">
        <f t="shared" si="992"/>
        <v>56067</v>
      </c>
      <c r="CI140" s="34">
        <f t="shared" si="992"/>
        <v>27130</v>
      </c>
      <c r="CJ140" s="63">
        <f t="shared" si="992"/>
        <v>0</v>
      </c>
      <c r="CK140" s="63">
        <f t="shared" si="992"/>
        <v>-0.17</v>
      </c>
      <c r="CL140" s="63">
        <f t="shared" si="992"/>
        <v>-0.17</v>
      </c>
      <c r="CM140" s="34">
        <f t="shared" ref="CM140:DE140" si="993">SUBTOTAL(9,CM138:CM139)</f>
        <v>160000</v>
      </c>
      <c r="CN140" s="34">
        <f t="shared" si="993"/>
        <v>23000</v>
      </c>
      <c r="CO140" s="34">
        <f t="shared" si="993"/>
        <v>0</v>
      </c>
      <c r="CP140" s="34">
        <f t="shared" si="993"/>
        <v>0</v>
      </c>
      <c r="CQ140" s="34">
        <f t="shared" si="993"/>
        <v>3000</v>
      </c>
      <c r="CR140" s="34">
        <f t="shared" si="993"/>
        <v>20000</v>
      </c>
      <c r="CS140" s="34">
        <f t="shared" si="993"/>
        <v>0</v>
      </c>
      <c r="CT140" s="34">
        <f t="shared" si="993"/>
        <v>0</v>
      </c>
      <c r="CU140" s="34">
        <f t="shared" si="993"/>
        <v>137000</v>
      </c>
      <c r="CV140" s="34">
        <f t="shared" si="993"/>
        <v>40000</v>
      </c>
      <c r="CW140" s="34">
        <f t="shared" si="993"/>
        <v>97000</v>
      </c>
      <c r="CX140" s="34">
        <f t="shared" si="993"/>
        <v>0</v>
      </c>
      <c r="CY140" s="34">
        <f t="shared" si="993"/>
        <v>0</v>
      </c>
      <c r="CZ140" s="34">
        <f t="shared" si="993"/>
        <v>0</v>
      </c>
      <c r="DA140" s="34">
        <f t="shared" si="993"/>
        <v>56067</v>
      </c>
      <c r="DB140" s="34">
        <f t="shared" si="993"/>
        <v>27130</v>
      </c>
      <c r="DC140" s="63">
        <f t="shared" si="993"/>
        <v>0</v>
      </c>
      <c r="DD140" s="63">
        <f t="shared" si="993"/>
        <v>0</v>
      </c>
      <c r="DE140" s="63">
        <f t="shared" si="993"/>
        <v>0</v>
      </c>
      <c r="DF140" s="34">
        <f t="shared" ref="DF140:DX140" si="994">SUBTOTAL(9,DF138:DF139)</f>
        <v>160000</v>
      </c>
      <c r="DG140" s="34">
        <f t="shared" si="994"/>
        <v>23000</v>
      </c>
      <c r="DH140" s="34">
        <f t="shared" si="994"/>
        <v>0</v>
      </c>
      <c r="DI140" s="34">
        <f t="shared" si="994"/>
        <v>0</v>
      </c>
      <c r="DJ140" s="34">
        <f t="shared" si="994"/>
        <v>3000</v>
      </c>
      <c r="DK140" s="34">
        <f t="shared" si="994"/>
        <v>20000</v>
      </c>
      <c r="DL140" s="34">
        <f t="shared" si="994"/>
        <v>0</v>
      </c>
      <c r="DM140" s="34">
        <f t="shared" si="994"/>
        <v>0</v>
      </c>
      <c r="DN140" s="34">
        <f t="shared" si="994"/>
        <v>137000</v>
      </c>
      <c r="DO140" s="34">
        <f t="shared" si="994"/>
        <v>40000</v>
      </c>
      <c r="DP140" s="34">
        <f t="shared" si="994"/>
        <v>97000</v>
      </c>
      <c r="DQ140" s="34">
        <f t="shared" si="994"/>
        <v>0</v>
      </c>
      <c r="DR140" s="34">
        <f t="shared" si="994"/>
        <v>0</v>
      </c>
      <c r="DS140" s="34">
        <f t="shared" si="994"/>
        <v>0</v>
      </c>
      <c r="DT140" s="34">
        <f t="shared" si="994"/>
        <v>56067</v>
      </c>
      <c r="DU140" s="34">
        <f t="shared" si="994"/>
        <v>27130</v>
      </c>
      <c r="DV140" s="63">
        <f t="shared" si="994"/>
        <v>0</v>
      </c>
      <c r="DW140" s="63">
        <f t="shared" si="994"/>
        <v>0</v>
      </c>
      <c r="DX140" s="63">
        <f t="shared" si="994"/>
        <v>0</v>
      </c>
    </row>
    <row r="141" spans="1:128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41">
        <f>I141+P141</f>
        <v>488040</v>
      </c>
      <c r="I141" s="41">
        <f>K141+L141+M141+N141+O141</f>
        <v>478040</v>
      </c>
      <c r="J141" s="5">
        <v>19</v>
      </c>
      <c r="K141" s="9">
        <v>478040</v>
      </c>
      <c r="L141" s="9"/>
      <c r="M141" s="9"/>
      <c r="N141" s="9"/>
      <c r="O141" s="9"/>
      <c r="P141" s="41">
        <f>Q141+R141+S141</f>
        <v>10000</v>
      </c>
      <c r="Q141" s="9"/>
      <c r="R141" s="9">
        <v>10000</v>
      </c>
      <c r="S141" s="9"/>
      <c r="T141" s="71">
        <f>(L141+M141+N141)*-1</f>
        <v>0</v>
      </c>
      <c r="U141" s="71">
        <f>(Q141+R141)*-1</f>
        <v>-10000</v>
      </c>
      <c r="V141" s="9">
        <f t="shared" ref="V141:W145" si="995">ROUND(T141*0.65,0)</f>
        <v>0</v>
      </c>
      <c r="W141" s="9">
        <f t="shared" si="995"/>
        <v>-6500</v>
      </c>
      <c r="X141" s="9">
        <v>56067</v>
      </c>
      <c r="Y141" s="9">
        <v>27130</v>
      </c>
      <c r="Z141" s="76">
        <f>IF(T141=0,0,ROUND((T141+L141)/X141/10,2))</f>
        <v>0</v>
      </c>
      <c r="AA141" s="76">
        <f>IF(U141=0,0,ROUND((U141+Q141)/Y141/10,2))</f>
        <v>-0.04</v>
      </c>
      <c r="AB141" s="76">
        <f>Z141+AA141</f>
        <v>-0.04</v>
      </c>
      <c r="AC141" s="47">
        <v>0</v>
      </c>
      <c r="AD141" s="47">
        <v>-0.03</v>
      </c>
      <c r="AE141" s="47">
        <f>AC141+AD141</f>
        <v>-0.03</v>
      </c>
      <c r="AF141" s="41">
        <f>AG141+AN141</f>
        <v>488040</v>
      </c>
      <c r="AG141" s="41">
        <f>AI141+AJ141+AK141+AL141+AM141</f>
        <v>478040</v>
      </c>
      <c r="AH141" s="5">
        <v>19</v>
      </c>
      <c r="AI141" s="9">
        <v>478040</v>
      </c>
      <c r="AJ141" s="9"/>
      <c r="AK141" s="9"/>
      <c r="AL141" s="9"/>
      <c r="AM141" s="9"/>
      <c r="AN141" s="41">
        <f>AO141+AP141+AQ141</f>
        <v>10000</v>
      </c>
      <c r="AO141" s="9"/>
      <c r="AP141" s="9">
        <v>10000</v>
      </c>
      <c r="AQ141" s="9"/>
      <c r="AR141" s="88">
        <f>((AL141+AK141+AJ141)-((V141)*-1))*-1</f>
        <v>0</v>
      </c>
      <c r="AS141" s="88">
        <f>((AO141+AP141)-((W141)*-1))*-1</f>
        <v>-3500</v>
      </c>
      <c r="AT141" s="9">
        <v>56067</v>
      </c>
      <c r="AU141" s="9">
        <v>27130</v>
      </c>
      <c r="AV141" s="93">
        <f t="shared" ref="AV141:AV145" si="996">ROUND((AY141/AT141/10)+(AC141),2)*-1</f>
        <v>0</v>
      </c>
      <c r="AW141" s="93">
        <f t="shared" ref="AW141:AW145" si="997">ROUND((AZ141/AU141/10)+AD141,2)*-1</f>
        <v>-0.01</v>
      </c>
      <c r="AX141" s="93">
        <f>AV141+AW141</f>
        <v>-0.01</v>
      </c>
      <c r="AY141" s="95">
        <f t="shared" ref="AY141:AY145" si="998">AK141+AL141</f>
        <v>0</v>
      </c>
      <c r="AZ141" s="95">
        <f t="shared" ref="AZ141:AZ145" si="999">AP141</f>
        <v>10000</v>
      </c>
      <c r="BA141" s="96">
        <f>BB141+BI141</f>
        <v>488040</v>
      </c>
      <c r="BB141" s="96">
        <f>BD141+BE141+BF141+BG141+BH141</f>
        <v>478040</v>
      </c>
      <c r="BC141" s="97">
        <v>19</v>
      </c>
      <c r="BD141" s="88">
        <v>478040</v>
      </c>
      <c r="BE141" s="88"/>
      <c r="BF141" s="88"/>
      <c r="BG141" s="88"/>
      <c r="BH141" s="88"/>
      <c r="BI141" s="96">
        <f>BJ141+BK141+BL141</f>
        <v>10000</v>
      </c>
      <c r="BJ141" s="88"/>
      <c r="BK141" s="88">
        <v>10000</v>
      </c>
      <c r="BL141" s="88"/>
      <c r="BM141" s="88">
        <f t="shared" ref="BM141:BM145" si="1000">(BE141+BF141+BG141)-(AJ141+AK141+AL141)</f>
        <v>0</v>
      </c>
      <c r="BN141" s="88">
        <f t="shared" ref="BN141:BN145" si="1001">(BJ141+BK141)-(AO141+AP141)</f>
        <v>0</v>
      </c>
      <c r="BO141" s="9">
        <v>56067</v>
      </c>
      <c r="BP141" s="9">
        <v>27130</v>
      </c>
      <c r="BQ141" s="93">
        <f t="shared" ref="BQ141:BQ145" si="1002">ROUND(((BF141+BG141)-(AK141+AL141))/BO141/10,2)*-1</f>
        <v>0</v>
      </c>
      <c r="BR141" s="93">
        <f t="shared" ref="BR141:BR145" si="1003">ROUND(((BK141-AP141)/BP141/10),2)*-1</f>
        <v>0</v>
      </c>
      <c r="BS141" s="93">
        <f>BQ141+BR141</f>
        <v>0</v>
      </c>
      <c r="BT141" s="96">
        <f>BU141+CB141</f>
        <v>305000</v>
      </c>
      <c r="BU141" s="96">
        <f>BW141+BX141+BY141+BZ141+CA141</f>
        <v>295000</v>
      </c>
      <c r="BV141" s="100">
        <v>12</v>
      </c>
      <c r="BW141" s="101">
        <v>295000</v>
      </c>
      <c r="BX141" s="85"/>
      <c r="BY141" s="85"/>
      <c r="BZ141" s="85"/>
      <c r="CA141" s="85"/>
      <c r="CB141" s="83">
        <v>10000</v>
      </c>
      <c r="CC141" s="85"/>
      <c r="CD141" s="85">
        <v>10000</v>
      </c>
      <c r="CE141" s="85"/>
      <c r="CF141" s="101">
        <f>(BX141+BY141+BZ141)-(BE141+BF141+BG141)-183040</f>
        <v>-183040</v>
      </c>
      <c r="CG141" s="88">
        <f t="shared" ref="CG141:CG145" si="1004">(CC141+CD141)-(BJ141+BK141)</f>
        <v>0</v>
      </c>
      <c r="CH141" s="9">
        <v>56067</v>
      </c>
      <c r="CI141" s="9">
        <v>27130</v>
      </c>
      <c r="CJ141" s="99">
        <f t="shared" ref="CJ141:CJ145" si="1005">ROUND(((BY141+BZ141)-(BF141+BG141))/CH141/10,2)*-1</f>
        <v>0</v>
      </c>
      <c r="CK141" s="99">
        <f t="shared" ref="CK141:CK145" si="1006">ROUND(((CD141-BK141)/CI141/10),2)*-1</f>
        <v>0</v>
      </c>
      <c r="CL141" s="99">
        <f>CJ141+CK141</f>
        <v>0</v>
      </c>
      <c r="CM141" s="96">
        <f>CN141+CU141</f>
        <v>305000</v>
      </c>
      <c r="CN141" s="96">
        <f>CP141+CQ141+CR141+CS141+CT141</f>
        <v>295000</v>
      </c>
      <c r="CO141" s="97">
        <v>12</v>
      </c>
      <c r="CP141" s="88">
        <v>295000</v>
      </c>
      <c r="CQ141" s="88"/>
      <c r="CR141" s="88"/>
      <c r="CS141" s="88"/>
      <c r="CT141" s="88"/>
      <c r="CU141" s="96">
        <v>10000</v>
      </c>
      <c r="CV141" s="88"/>
      <c r="CW141" s="88">
        <v>10000</v>
      </c>
      <c r="CX141" s="88"/>
      <c r="CY141" s="88">
        <f>(CQ141+CR141+CS141)-(BX141+BY141+BZ141)</f>
        <v>0</v>
      </c>
      <c r="CZ141" s="88">
        <f t="shared" ref="CZ141:CZ145" si="1007">(CV141+CW141)-(CC141+CD141)</f>
        <v>0</v>
      </c>
      <c r="DA141" s="9">
        <v>56067</v>
      </c>
      <c r="DB141" s="9">
        <v>27130</v>
      </c>
      <c r="DC141" s="99">
        <f t="shared" ref="DC141" si="1008">ROUND(((CR141+CS141)-(BY141+BZ141))/DA141/10,2)*-1</f>
        <v>0</v>
      </c>
      <c r="DD141" s="99">
        <f t="shared" ref="DD141" si="1009">ROUND(((CW141-CD141)/DB141/10),2)*-1</f>
        <v>0</v>
      </c>
      <c r="DE141" s="99">
        <f>DC141+DD141</f>
        <v>0</v>
      </c>
      <c r="DF141" s="96">
        <f>DG141+DN141</f>
        <v>305000</v>
      </c>
      <c r="DG141" s="96">
        <f>DI141+DJ141+DK141+DL141+DM141</f>
        <v>295000</v>
      </c>
      <c r="DH141" s="97">
        <v>12</v>
      </c>
      <c r="DI141" s="88">
        <v>295000</v>
      </c>
      <c r="DJ141" s="88"/>
      <c r="DK141" s="88"/>
      <c r="DL141" s="88"/>
      <c r="DM141" s="88"/>
      <c r="DN141" s="96">
        <v>10000</v>
      </c>
      <c r="DO141" s="88"/>
      <c r="DP141" s="88">
        <v>10000</v>
      </c>
      <c r="DQ141" s="88"/>
      <c r="DR141" s="88">
        <f>(DJ141+DK141+DL141)-(CQ141+CR141+CS141)</f>
        <v>0</v>
      </c>
      <c r="DS141" s="88">
        <f t="shared" ref="DS141:DS145" si="1010">(DO141+DP141)-(CV141+CW141)</f>
        <v>0</v>
      </c>
      <c r="DT141" s="9">
        <v>56067</v>
      </c>
      <c r="DU141" s="9">
        <v>27130</v>
      </c>
      <c r="DV141" s="99">
        <f t="shared" ref="DV141" si="1011">ROUND(((DK141+DL141)-(CR141+CS141))/DT141/10,2)*-1</f>
        <v>0</v>
      </c>
      <c r="DW141" s="99">
        <f t="shared" ref="DW141" si="1012">ROUND(((DP141-CW141)/DU141/10),2)*-1</f>
        <v>0</v>
      </c>
      <c r="DX141" s="99">
        <f>DV141+DW141</f>
        <v>0</v>
      </c>
    </row>
    <row r="142" spans="1:128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41">
        <f>I142+P142</f>
        <v>0</v>
      </c>
      <c r="I142" s="41">
        <f>K142+L142+M142+N142+O142</f>
        <v>0</v>
      </c>
      <c r="J142" s="5"/>
      <c r="K142" s="9"/>
      <c r="L142" s="9"/>
      <c r="M142" s="9"/>
      <c r="N142" s="9"/>
      <c r="O142" s="9"/>
      <c r="P142" s="41">
        <f>Q142+R142+S142</f>
        <v>0</v>
      </c>
      <c r="Q142" s="9"/>
      <c r="R142" s="9"/>
      <c r="S142" s="9"/>
      <c r="T142" s="71">
        <f>(L142+M142+N142)*-1</f>
        <v>0</v>
      </c>
      <c r="U142" s="71">
        <f>(Q142+R142)*-1</f>
        <v>0</v>
      </c>
      <c r="V142" s="9">
        <f t="shared" si="995"/>
        <v>0</v>
      </c>
      <c r="W142" s="9">
        <f t="shared" si="995"/>
        <v>0</v>
      </c>
      <c r="X142" s="46" t="s">
        <v>225</v>
      </c>
      <c r="Y142" s="46" t="s">
        <v>225</v>
      </c>
      <c r="Z142" s="76">
        <f>IF(T142=0,0,ROUND((T142+L142)/X142/10,2))</f>
        <v>0</v>
      </c>
      <c r="AA142" s="76">
        <f>IF(U142=0,0,ROUND((U142+Q142)/Y142/10,2))</f>
        <v>0</v>
      </c>
      <c r="AB142" s="76">
        <f>Z142+AA142</f>
        <v>0</v>
      </c>
      <c r="AC142" s="47">
        <v>0</v>
      </c>
      <c r="AD142" s="47">
        <v>0</v>
      </c>
      <c r="AE142" s="47">
        <f>AC142+AD142</f>
        <v>0</v>
      </c>
      <c r="AF142" s="41">
        <f>AG142+AN142</f>
        <v>0</v>
      </c>
      <c r="AG142" s="41">
        <f>AI142+AJ142+AK142+AL142+AM142</f>
        <v>0</v>
      </c>
      <c r="AH142" s="5"/>
      <c r="AI142" s="9"/>
      <c r="AJ142" s="9"/>
      <c r="AK142" s="9"/>
      <c r="AL142" s="9"/>
      <c r="AM142" s="9"/>
      <c r="AN142" s="41">
        <f>AO142+AP142+AQ142</f>
        <v>0</v>
      </c>
      <c r="AO142" s="9"/>
      <c r="AP142" s="9"/>
      <c r="AQ142" s="9"/>
      <c r="AR142" s="88">
        <f>((AL142+AK142+AJ142)-((V142)*-1))*-1</f>
        <v>0</v>
      </c>
      <c r="AS142" s="88">
        <f>((AO142+AP142)-((W142)*-1))*-1</f>
        <v>0</v>
      </c>
      <c r="AT142" s="46" t="s">
        <v>225</v>
      </c>
      <c r="AU142" s="46" t="s">
        <v>225</v>
      </c>
      <c r="AV142" s="93">
        <v>0</v>
      </c>
      <c r="AW142" s="93">
        <v>0</v>
      </c>
      <c r="AX142" s="93">
        <f>AV142+AW142</f>
        <v>0</v>
      </c>
      <c r="AY142" s="95">
        <f t="shared" si="998"/>
        <v>0</v>
      </c>
      <c r="AZ142" s="95">
        <f t="shared" si="999"/>
        <v>0</v>
      </c>
      <c r="BA142" s="96">
        <f>BB142+BI142</f>
        <v>0</v>
      </c>
      <c r="BB142" s="96">
        <f>BD142+BE142+BF142+BG142+BH142</f>
        <v>0</v>
      </c>
      <c r="BC142" s="97"/>
      <c r="BD142" s="88"/>
      <c r="BE142" s="88"/>
      <c r="BF142" s="88"/>
      <c r="BG142" s="88"/>
      <c r="BH142" s="88"/>
      <c r="BI142" s="96">
        <f>BJ142+BK142+BL142</f>
        <v>0</v>
      </c>
      <c r="BJ142" s="88"/>
      <c r="BK142" s="88"/>
      <c r="BL142" s="88"/>
      <c r="BM142" s="88">
        <f t="shared" si="1000"/>
        <v>0</v>
      </c>
      <c r="BN142" s="88">
        <f t="shared" si="1001"/>
        <v>0</v>
      </c>
      <c r="BO142" s="46" t="s">
        <v>225</v>
      </c>
      <c r="BP142" s="46" t="s">
        <v>225</v>
      </c>
      <c r="BQ142" s="93">
        <v>0</v>
      </c>
      <c r="BR142" s="93">
        <v>0</v>
      </c>
      <c r="BS142" s="93">
        <f>BQ142+BR142</f>
        <v>0</v>
      </c>
      <c r="BT142" s="96">
        <f>BU142+CB142</f>
        <v>0</v>
      </c>
      <c r="BU142" s="96">
        <f>BW142+BX142+BY142+BZ142+CA142</f>
        <v>0</v>
      </c>
      <c r="BV142" s="84"/>
      <c r="BW142" s="85"/>
      <c r="BX142" s="85"/>
      <c r="BY142" s="85"/>
      <c r="BZ142" s="85"/>
      <c r="CA142" s="85"/>
      <c r="CB142" s="83">
        <v>0</v>
      </c>
      <c r="CC142" s="85"/>
      <c r="CD142" s="85"/>
      <c r="CE142" s="85"/>
      <c r="CF142" s="88">
        <f t="shared" ref="CF142:CF145" si="1013">(BX142+BY142+BZ142)-(BE142+BF142+BG142)</f>
        <v>0</v>
      </c>
      <c r="CG142" s="88">
        <f t="shared" si="1004"/>
        <v>0</v>
      </c>
      <c r="CH142" s="46" t="s">
        <v>225</v>
      </c>
      <c r="CI142" s="46" t="s">
        <v>225</v>
      </c>
      <c r="CJ142" s="99">
        <v>0</v>
      </c>
      <c r="CK142" s="99">
        <v>0</v>
      </c>
      <c r="CL142" s="99">
        <f>CJ142+CK142</f>
        <v>0</v>
      </c>
      <c r="CM142" s="96">
        <f>CN142+CU142</f>
        <v>0</v>
      </c>
      <c r="CN142" s="96">
        <f>CP142+CQ142+CR142+CS142+CT142</f>
        <v>0</v>
      </c>
      <c r="CO142" s="97"/>
      <c r="CP142" s="88"/>
      <c r="CQ142" s="88"/>
      <c r="CR142" s="88"/>
      <c r="CS142" s="88"/>
      <c r="CT142" s="88"/>
      <c r="CU142" s="96">
        <v>0</v>
      </c>
      <c r="CV142" s="88"/>
      <c r="CW142" s="88"/>
      <c r="CX142" s="88"/>
      <c r="CY142" s="88">
        <f t="shared" ref="CY142:CY145" si="1014">(CQ142+CR142+CS142)-(BX142+BY142+BZ142)</f>
        <v>0</v>
      </c>
      <c r="CZ142" s="88">
        <f t="shared" si="1007"/>
        <v>0</v>
      </c>
      <c r="DA142" s="46" t="s">
        <v>225</v>
      </c>
      <c r="DB142" s="46" t="s">
        <v>225</v>
      </c>
      <c r="DC142" s="99">
        <v>0</v>
      </c>
      <c r="DD142" s="99">
        <v>0</v>
      </c>
      <c r="DE142" s="99">
        <f>DC142+DD142</f>
        <v>0</v>
      </c>
      <c r="DF142" s="96">
        <f>DG142+DN142</f>
        <v>0</v>
      </c>
      <c r="DG142" s="96">
        <f>DI142+DJ142+DK142+DL142+DM142</f>
        <v>0</v>
      </c>
      <c r="DH142" s="97"/>
      <c r="DI142" s="88"/>
      <c r="DJ142" s="88"/>
      <c r="DK142" s="88"/>
      <c r="DL142" s="88"/>
      <c r="DM142" s="88"/>
      <c r="DN142" s="96">
        <v>0</v>
      </c>
      <c r="DO142" s="88"/>
      <c r="DP142" s="88"/>
      <c r="DQ142" s="88"/>
      <c r="DR142" s="88">
        <f t="shared" ref="DR142:DR145" si="1015">(DJ142+DK142+DL142)-(CQ142+CR142+CS142)</f>
        <v>0</v>
      </c>
      <c r="DS142" s="88">
        <f t="shared" si="1010"/>
        <v>0</v>
      </c>
      <c r="DT142" s="46" t="s">
        <v>225</v>
      </c>
      <c r="DU142" s="46" t="s">
        <v>225</v>
      </c>
      <c r="DV142" s="99">
        <v>0</v>
      </c>
      <c r="DW142" s="99">
        <v>0</v>
      </c>
      <c r="DX142" s="99">
        <f>DV142+DW142</f>
        <v>0</v>
      </c>
    </row>
    <row r="143" spans="1:128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41">
        <f>I143+P143</f>
        <v>105000</v>
      </c>
      <c r="I143" s="41">
        <f>K143+L143+M143+N143+O143</f>
        <v>0</v>
      </c>
      <c r="J143" s="5"/>
      <c r="K143" s="9"/>
      <c r="L143" s="9"/>
      <c r="M143" s="9"/>
      <c r="N143" s="9"/>
      <c r="O143" s="9"/>
      <c r="P143" s="41">
        <f>Q143+R143+S143</f>
        <v>105000</v>
      </c>
      <c r="Q143" s="9"/>
      <c r="R143" s="9">
        <v>105000</v>
      </c>
      <c r="S143" s="9"/>
      <c r="T143" s="71">
        <f>(L143+M143+N143)*-1</f>
        <v>0</v>
      </c>
      <c r="U143" s="71">
        <f>(Q143+R143)*-1</f>
        <v>-105000</v>
      </c>
      <c r="V143" s="9">
        <f t="shared" si="995"/>
        <v>0</v>
      </c>
      <c r="W143" s="9">
        <f t="shared" si="995"/>
        <v>-68250</v>
      </c>
      <c r="X143" s="46" t="s">
        <v>225</v>
      </c>
      <c r="Y143" s="9">
        <v>26460</v>
      </c>
      <c r="Z143" s="76">
        <f>IF(T143=0,0,ROUND((T143+L143)/X143/10,2))</f>
        <v>0</v>
      </c>
      <c r="AA143" s="76">
        <f>IF(U143=0,0,ROUND((U143+Q143)/Y143/10,2))</f>
        <v>-0.4</v>
      </c>
      <c r="AB143" s="76">
        <f>Z143+AA143</f>
        <v>-0.4</v>
      </c>
      <c r="AC143" s="47">
        <v>0</v>
      </c>
      <c r="AD143" s="47">
        <v>-0.26</v>
      </c>
      <c r="AE143" s="47">
        <f>AC143+AD143</f>
        <v>-0.26</v>
      </c>
      <c r="AF143" s="41">
        <f>AG143+AN143</f>
        <v>105000</v>
      </c>
      <c r="AG143" s="41">
        <f>AI143+AJ143+AK143+AL143+AM143</f>
        <v>0</v>
      </c>
      <c r="AH143" s="5"/>
      <c r="AI143" s="9"/>
      <c r="AJ143" s="9"/>
      <c r="AK143" s="9"/>
      <c r="AL143" s="9"/>
      <c r="AM143" s="9"/>
      <c r="AN143" s="41">
        <f>AO143+AP143+AQ143</f>
        <v>105000</v>
      </c>
      <c r="AO143" s="9"/>
      <c r="AP143" s="9">
        <v>105000</v>
      </c>
      <c r="AQ143" s="9"/>
      <c r="AR143" s="88">
        <f>((AL143+AK143+AJ143)-((V143)*-1))*-1</f>
        <v>0</v>
      </c>
      <c r="AS143" s="88">
        <f>((AO143+AP143)-((W143)*-1))*-1</f>
        <v>-36750</v>
      </c>
      <c r="AT143" s="46" t="s">
        <v>225</v>
      </c>
      <c r="AU143" s="9">
        <v>26460</v>
      </c>
      <c r="AV143" s="93">
        <v>0</v>
      </c>
      <c r="AW143" s="93">
        <f t="shared" si="997"/>
        <v>-0.14000000000000001</v>
      </c>
      <c r="AX143" s="93">
        <f>AV143+AW143</f>
        <v>-0.14000000000000001</v>
      </c>
      <c r="AY143" s="95">
        <f t="shared" si="998"/>
        <v>0</v>
      </c>
      <c r="AZ143" s="95">
        <f t="shared" si="999"/>
        <v>105000</v>
      </c>
      <c r="BA143" s="96">
        <f>BB143+BI143</f>
        <v>105000</v>
      </c>
      <c r="BB143" s="96">
        <f>BD143+BE143+BF143+BG143+BH143</f>
        <v>0</v>
      </c>
      <c r="BC143" s="97"/>
      <c r="BD143" s="88"/>
      <c r="BE143" s="88"/>
      <c r="BF143" s="88"/>
      <c r="BG143" s="88"/>
      <c r="BH143" s="88"/>
      <c r="BI143" s="96">
        <f>BJ143+BK143+BL143</f>
        <v>105000</v>
      </c>
      <c r="BJ143" s="88"/>
      <c r="BK143" s="88">
        <v>105000</v>
      </c>
      <c r="BL143" s="88"/>
      <c r="BM143" s="88">
        <f t="shared" si="1000"/>
        <v>0</v>
      </c>
      <c r="BN143" s="88">
        <f t="shared" si="1001"/>
        <v>0</v>
      </c>
      <c r="BO143" s="46" t="s">
        <v>225</v>
      </c>
      <c r="BP143" s="9">
        <v>26460</v>
      </c>
      <c r="BQ143" s="93">
        <v>0</v>
      </c>
      <c r="BR143" s="93">
        <f t="shared" si="1003"/>
        <v>0</v>
      </c>
      <c r="BS143" s="93">
        <f>BQ143+BR143</f>
        <v>0</v>
      </c>
      <c r="BT143" s="96">
        <f>BU143+CB143</f>
        <v>140000</v>
      </c>
      <c r="BU143" s="96">
        <f>BW143+BX143+BY143+BZ143+CA143</f>
        <v>0</v>
      </c>
      <c r="BV143" s="84"/>
      <c r="BW143" s="85"/>
      <c r="BX143" s="85"/>
      <c r="BY143" s="85"/>
      <c r="BZ143" s="85"/>
      <c r="CA143" s="85"/>
      <c r="CB143" s="83">
        <v>140000</v>
      </c>
      <c r="CC143" s="85">
        <v>15000</v>
      </c>
      <c r="CD143" s="85">
        <v>125000</v>
      </c>
      <c r="CE143" s="85"/>
      <c r="CF143" s="88">
        <f t="shared" si="1013"/>
        <v>0</v>
      </c>
      <c r="CG143" s="88">
        <f t="shared" si="1004"/>
        <v>35000</v>
      </c>
      <c r="CH143" s="46" t="s">
        <v>225</v>
      </c>
      <c r="CI143" s="9">
        <v>26460</v>
      </c>
      <c r="CJ143" s="99">
        <v>0</v>
      </c>
      <c r="CK143" s="99">
        <f t="shared" si="1006"/>
        <v>-0.08</v>
      </c>
      <c r="CL143" s="99">
        <f>CJ143+CK143</f>
        <v>-0.08</v>
      </c>
      <c r="CM143" s="96">
        <f>CN143+CU143</f>
        <v>140000</v>
      </c>
      <c r="CN143" s="96">
        <f>CP143+CQ143+CR143+CS143+CT143</f>
        <v>0</v>
      </c>
      <c r="CO143" s="97"/>
      <c r="CP143" s="88"/>
      <c r="CQ143" s="88"/>
      <c r="CR143" s="88"/>
      <c r="CS143" s="88"/>
      <c r="CT143" s="88"/>
      <c r="CU143" s="96">
        <v>140000</v>
      </c>
      <c r="CV143" s="88">
        <v>15000</v>
      </c>
      <c r="CW143" s="88">
        <v>125000</v>
      </c>
      <c r="CX143" s="88"/>
      <c r="CY143" s="88">
        <f t="shared" si="1014"/>
        <v>0</v>
      </c>
      <c r="CZ143" s="88">
        <f t="shared" si="1007"/>
        <v>0</v>
      </c>
      <c r="DA143" s="46" t="s">
        <v>225</v>
      </c>
      <c r="DB143" s="9">
        <v>26460</v>
      </c>
      <c r="DC143" s="99">
        <v>0</v>
      </c>
      <c r="DD143" s="99">
        <f t="shared" ref="DD143:DD145" si="1016">ROUND(((CW143-CD143)/DB143/10),2)*-1</f>
        <v>0</v>
      </c>
      <c r="DE143" s="99">
        <f>DC143+DD143</f>
        <v>0</v>
      </c>
      <c r="DF143" s="96">
        <f>DG143+DN143</f>
        <v>140000</v>
      </c>
      <c r="DG143" s="96">
        <f>DI143+DJ143+DK143+DL143+DM143</f>
        <v>0</v>
      </c>
      <c r="DH143" s="97"/>
      <c r="DI143" s="88"/>
      <c r="DJ143" s="88"/>
      <c r="DK143" s="88"/>
      <c r="DL143" s="88"/>
      <c r="DM143" s="88"/>
      <c r="DN143" s="96">
        <v>140000</v>
      </c>
      <c r="DO143" s="88">
        <v>15000</v>
      </c>
      <c r="DP143" s="88">
        <v>125000</v>
      </c>
      <c r="DQ143" s="88"/>
      <c r="DR143" s="88">
        <f t="shared" si="1015"/>
        <v>0</v>
      </c>
      <c r="DS143" s="88">
        <f t="shared" si="1010"/>
        <v>0</v>
      </c>
      <c r="DT143" s="46" t="s">
        <v>225</v>
      </c>
      <c r="DU143" s="9">
        <v>26460</v>
      </c>
      <c r="DV143" s="99">
        <v>0</v>
      </c>
      <c r="DW143" s="99">
        <f t="shared" ref="DW143:DW145" si="1017">ROUND(((DP143-CW143)/DU143/10),2)*-1</f>
        <v>0</v>
      </c>
      <c r="DX143" s="99">
        <f>DV143+DW143</f>
        <v>0</v>
      </c>
    </row>
    <row r="144" spans="1:128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41">
        <f>I144+P144</f>
        <v>0</v>
      </c>
      <c r="I144" s="41">
        <f>K144+L144+M144+N144+O144</f>
        <v>0</v>
      </c>
      <c r="J144" s="5"/>
      <c r="K144" s="9"/>
      <c r="L144" s="9"/>
      <c r="M144" s="9"/>
      <c r="N144" s="9"/>
      <c r="O144" s="9"/>
      <c r="P144" s="41">
        <f>Q144+R144+S144</f>
        <v>0</v>
      </c>
      <c r="Q144" s="9"/>
      <c r="R144" s="9"/>
      <c r="S144" s="9"/>
      <c r="T144" s="71">
        <f>(L144+M144+N144)*-1</f>
        <v>0</v>
      </c>
      <c r="U144" s="71">
        <f>(Q144+R144)*-1</f>
        <v>0</v>
      </c>
      <c r="V144" s="9">
        <f t="shared" si="995"/>
        <v>0</v>
      </c>
      <c r="W144" s="9">
        <f t="shared" si="995"/>
        <v>0</v>
      </c>
      <c r="X144" s="46" t="s">
        <v>225</v>
      </c>
      <c r="Y144" s="9">
        <v>26460</v>
      </c>
      <c r="Z144" s="76">
        <f>IF(T144=0,0,ROUND((T144+L144)/X144/10,2))</f>
        <v>0</v>
      </c>
      <c r="AA144" s="76">
        <f>IF(U144=0,0,ROUND((U144+Q144)/Y144/10,2))</f>
        <v>0</v>
      </c>
      <c r="AB144" s="76">
        <f>Z144+AA144</f>
        <v>0</v>
      </c>
      <c r="AC144" s="47">
        <v>0</v>
      </c>
      <c r="AD144" s="47">
        <v>0</v>
      </c>
      <c r="AE144" s="47">
        <f>AC144+AD144</f>
        <v>0</v>
      </c>
      <c r="AF144" s="41">
        <f>AG144+AN144</f>
        <v>0</v>
      </c>
      <c r="AG144" s="41">
        <f>AI144+AJ144+AK144+AL144+AM144</f>
        <v>0</v>
      </c>
      <c r="AH144" s="5"/>
      <c r="AI144" s="9"/>
      <c r="AJ144" s="9"/>
      <c r="AK144" s="9"/>
      <c r="AL144" s="9"/>
      <c r="AM144" s="9"/>
      <c r="AN144" s="41">
        <f>AO144+AP144+AQ144</f>
        <v>0</v>
      </c>
      <c r="AO144" s="9"/>
      <c r="AP144" s="9"/>
      <c r="AQ144" s="9"/>
      <c r="AR144" s="88">
        <f>((AL144+AK144+AJ144)-((V144)*-1))*-1</f>
        <v>0</v>
      </c>
      <c r="AS144" s="88">
        <f>((AO144+AP144)-((W144)*-1))*-1</f>
        <v>0</v>
      </c>
      <c r="AT144" s="46" t="s">
        <v>225</v>
      </c>
      <c r="AU144" s="9">
        <v>26460</v>
      </c>
      <c r="AV144" s="93">
        <v>0</v>
      </c>
      <c r="AW144" s="93">
        <f t="shared" si="997"/>
        <v>0</v>
      </c>
      <c r="AX144" s="93">
        <f>AV144+AW144</f>
        <v>0</v>
      </c>
      <c r="AY144" s="95">
        <f t="shared" si="998"/>
        <v>0</v>
      </c>
      <c r="AZ144" s="95">
        <f t="shared" si="999"/>
        <v>0</v>
      </c>
      <c r="BA144" s="96">
        <f>BB144+BI144</f>
        <v>0</v>
      </c>
      <c r="BB144" s="96">
        <f>BD144+BE144+BF144+BG144+BH144</f>
        <v>0</v>
      </c>
      <c r="BC144" s="97"/>
      <c r="BD144" s="88"/>
      <c r="BE144" s="88"/>
      <c r="BF144" s="88"/>
      <c r="BG144" s="88"/>
      <c r="BH144" s="88"/>
      <c r="BI144" s="96">
        <f>BJ144+BK144+BL144</f>
        <v>0</v>
      </c>
      <c r="BJ144" s="88"/>
      <c r="BK144" s="88"/>
      <c r="BL144" s="88"/>
      <c r="BM144" s="88">
        <f t="shared" si="1000"/>
        <v>0</v>
      </c>
      <c r="BN144" s="88">
        <f t="shared" si="1001"/>
        <v>0</v>
      </c>
      <c r="BO144" s="46" t="s">
        <v>225</v>
      </c>
      <c r="BP144" s="9">
        <v>26460</v>
      </c>
      <c r="BQ144" s="93">
        <v>0</v>
      </c>
      <c r="BR144" s="93">
        <f t="shared" si="1003"/>
        <v>0</v>
      </c>
      <c r="BS144" s="93">
        <f>BQ144+BR144</f>
        <v>0</v>
      </c>
      <c r="BT144" s="96">
        <f>BU144+CB144</f>
        <v>0</v>
      </c>
      <c r="BU144" s="96">
        <f>BW144+BX144+BY144+BZ144+CA144</f>
        <v>0</v>
      </c>
      <c r="BV144" s="84"/>
      <c r="BW144" s="85"/>
      <c r="BX144" s="85"/>
      <c r="BY144" s="85"/>
      <c r="BZ144" s="85"/>
      <c r="CA144" s="85"/>
      <c r="CB144" s="83">
        <v>0</v>
      </c>
      <c r="CC144" s="85"/>
      <c r="CD144" s="85"/>
      <c r="CE144" s="85"/>
      <c r="CF144" s="88">
        <f t="shared" si="1013"/>
        <v>0</v>
      </c>
      <c r="CG144" s="88">
        <f t="shared" si="1004"/>
        <v>0</v>
      </c>
      <c r="CH144" s="46" t="s">
        <v>225</v>
      </c>
      <c r="CI144" s="9">
        <v>26460</v>
      </c>
      <c r="CJ144" s="99">
        <v>0</v>
      </c>
      <c r="CK144" s="99">
        <f t="shared" si="1006"/>
        <v>0</v>
      </c>
      <c r="CL144" s="99">
        <f>CJ144+CK144</f>
        <v>0</v>
      </c>
      <c r="CM144" s="96">
        <f>CN144+CU144</f>
        <v>0</v>
      </c>
      <c r="CN144" s="96">
        <f>CP144+CQ144+CR144+CS144+CT144</f>
        <v>0</v>
      </c>
      <c r="CO144" s="97"/>
      <c r="CP144" s="88"/>
      <c r="CQ144" s="88"/>
      <c r="CR144" s="88"/>
      <c r="CS144" s="88"/>
      <c r="CT144" s="88"/>
      <c r="CU144" s="96">
        <v>0</v>
      </c>
      <c r="CV144" s="88"/>
      <c r="CW144" s="88"/>
      <c r="CX144" s="88"/>
      <c r="CY144" s="88">
        <f t="shared" si="1014"/>
        <v>0</v>
      </c>
      <c r="CZ144" s="88">
        <f t="shared" si="1007"/>
        <v>0</v>
      </c>
      <c r="DA144" s="46" t="s">
        <v>225</v>
      </c>
      <c r="DB144" s="9">
        <v>26460</v>
      </c>
      <c r="DC144" s="99">
        <v>0</v>
      </c>
      <c r="DD144" s="99">
        <f t="shared" si="1016"/>
        <v>0</v>
      </c>
      <c r="DE144" s="99">
        <f>DC144+DD144</f>
        <v>0</v>
      </c>
      <c r="DF144" s="96">
        <f>DG144+DN144</f>
        <v>0</v>
      </c>
      <c r="DG144" s="96">
        <f>DI144+DJ144+DK144+DL144+DM144</f>
        <v>0</v>
      </c>
      <c r="DH144" s="97"/>
      <c r="DI144" s="88"/>
      <c r="DJ144" s="88"/>
      <c r="DK144" s="88"/>
      <c r="DL144" s="88"/>
      <c r="DM144" s="88"/>
      <c r="DN144" s="96">
        <v>0</v>
      </c>
      <c r="DO144" s="88"/>
      <c r="DP144" s="88"/>
      <c r="DQ144" s="88"/>
      <c r="DR144" s="88">
        <f t="shared" si="1015"/>
        <v>0</v>
      </c>
      <c r="DS144" s="88">
        <f t="shared" si="1010"/>
        <v>0</v>
      </c>
      <c r="DT144" s="46" t="s">
        <v>225</v>
      </c>
      <c r="DU144" s="9">
        <v>26460</v>
      </c>
      <c r="DV144" s="99">
        <v>0</v>
      </c>
      <c r="DW144" s="99">
        <f t="shared" si="1017"/>
        <v>0</v>
      </c>
      <c r="DX144" s="99">
        <f>DV144+DW144</f>
        <v>0</v>
      </c>
    </row>
    <row r="145" spans="1:128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41">
        <f>I145+P145</f>
        <v>0</v>
      </c>
      <c r="I145" s="41">
        <f>K145+L145+M145+N145+O145</f>
        <v>0</v>
      </c>
      <c r="J145" s="5"/>
      <c r="K145" s="9"/>
      <c r="L145" s="9"/>
      <c r="M145" s="9"/>
      <c r="N145" s="9"/>
      <c r="O145" s="9"/>
      <c r="P145" s="41">
        <f>Q145+R145+S145</f>
        <v>0</v>
      </c>
      <c r="Q145" s="9"/>
      <c r="R145" s="9"/>
      <c r="S145" s="9"/>
      <c r="T145" s="71">
        <f>(L145+M145+N145)*-1</f>
        <v>0</v>
      </c>
      <c r="U145" s="71">
        <f>(Q145+R145)*-1</f>
        <v>0</v>
      </c>
      <c r="V145" s="9">
        <f t="shared" si="995"/>
        <v>0</v>
      </c>
      <c r="W145" s="9">
        <f t="shared" si="995"/>
        <v>0</v>
      </c>
      <c r="X145" s="9">
        <v>42328</v>
      </c>
      <c r="Y145" s="9">
        <v>23868</v>
      </c>
      <c r="Z145" s="76">
        <f>IF(T145=0,0,ROUND((T145+L145)/X145/10,2))</f>
        <v>0</v>
      </c>
      <c r="AA145" s="76">
        <f>IF(U145=0,0,ROUND((U145+Q145)/Y145/10,2))</f>
        <v>0</v>
      </c>
      <c r="AB145" s="76">
        <f>Z145+AA145</f>
        <v>0</v>
      </c>
      <c r="AC145" s="47">
        <v>0</v>
      </c>
      <c r="AD145" s="47">
        <v>0</v>
      </c>
      <c r="AE145" s="47">
        <f>AC145+AD145</f>
        <v>0</v>
      </c>
      <c r="AF145" s="41">
        <f>AG145+AN145</f>
        <v>0</v>
      </c>
      <c r="AG145" s="41">
        <f>AI145+AJ145+AK145+AL145+AM145</f>
        <v>0</v>
      </c>
      <c r="AH145" s="5"/>
      <c r="AI145" s="9"/>
      <c r="AJ145" s="9"/>
      <c r="AK145" s="9"/>
      <c r="AL145" s="9"/>
      <c r="AM145" s="9"/>
      <c r="AN145" s="41">
        <f>AO145+AP145+AQ145</f>
        <v>0</v>
      </c>
      <c r="AO145" s="9"/>
      <c r="AP145" s="9"/>
      <c r="AQ145" s="9"/>
      <c r="AR145" s="88">
        <f>((AL145+AK145+AJ145)-((V145)*-1))*-1</f>
        <v>0</v>
      </c>
      <c r="AS145" s="88">
        <f>((AO145+AP145)-((W145)*-1))*-1</f>
        <v>0</v>
      </c>
      <c r="AT145" s="9">
        <v>42328</v>
      </c>
      <c r="AU145" s="9">
        <v>23868</v>
      </c>
      <c r="AV145" s="93">
        <f t="shared" si="996"/>
        <v>0</v>
      </c>
      <c r="AW145" s="93">
        <f t="shared" si="997"/>
        <v>0</v>
      </c>
      <c r="AX145" s="93">
        <f>AV145+AW145</f>
        <v>0</v>
      </c>
      <c r="AY145" s="95">
        <f t="shared" si="998"/>
        <v>0</v>
      </c>
      <c r="AZ145" s="95">
        <f t="shared" si="999"/>
        <v>0</v>
      </c>
      <c r="BA145" s="96">
        <f>BB145+BI145</f>
        <v>0</v>
      </c>
      <c r="BB145" s="96">
        <f>BD145+BE145+BF145+BG145+BH145</f>
        <v>0</v>
      </c>
      <c r="BC145" s="97"/>
      <c r="BD145" s="88"/>
      <c r="BE145" s="88"/>
      <c r="BF145" s="88"/>
      <c r="BG145" s="88"/>
      <c r="BH145" s="88"/>
      <c r="BI145" s="96">
        <f>BJ145+BK145+BL145</f>
        <v>0</v>
      </c>
      <c r="BJ145" s="88"/>
      <c r="BK145" s="88"/>
      <c r="BL145" s="88"/>
      <c r="BM145" s="88">
        <f t="shared" si="1000"/>
        <v>0</v>
      </c>
      <c r="BN145" s="88">
        <f t="shared" si="1001"/>
        <v>0</v>
      </c>
      <c r="BO145" s="9">
        <v>42328</v>
      </c>
      <c r="BP145" s="9">
        <v>23868</v>
      </c>
      <c r="BQ145" s="93">
        <f t="shared" si="1002"/>
        <v>0</v>
      </c>
      <c r="BR145" s="93">
        <f t="shared" si="1003"/>
        <v>0</v>
      </c>
      <c r="BS145" s="93">
        <f>BQ145+BR145</f>
        <v>0</v>
      </c>
      <c r="BT145" s="96">
        <f>BU145+CB145</f>
        <v>0</v>
      </c>
      <c r="BU145" s="96">
        <f>BW145+BX145+BY145+BZ145+CA145</f>
        <v>0</v>
      </c>
      <c r="BV145" s="84"/>
      <c r="BW145" s="85"/>
      <c r="BX145" s="85"/>
      <c r="BY145" s="85"/>
      <c r="BZ145" s="85"/>
      <c r="CA145" s="85"/>
      <c r="CB145" s="83">
        <v>0</v>
      </c>
      <c r="CC145" s="85"/>
      <c r="CD145" s="85"/>
      <c r="CE145" s="85"/>
      <c r="CF145" s="88">
        <f t="shared" si="1013"/>
        <v>0</v>
      </c>
      <c r="CG145" s="88">
        <f t="shared" si="1004"/>
        <v>0</v>
      </c>
      <c r="CH145" s="9">
        <v>42328</v>
      </c>
      <c r="CI145" s="9">
        <v>23868</v>
      </c>
      <c r="CJ145" s="99">
        <f t="shared" si="1005"/>
        <v>0</v>
      </c>
      <c r="CK145" s="99">
        <f t="shared" si="1006"/>
        <v>0</v>
      </c>
      <c r="CL145" s="99">
        <f>CJ145+CK145</f>
        <v>0</v>
      </c>
      <c r="CM145" s="96">
        <f>CN145+CU145</f>
        <v>0</v>
      </c>
      <c r="CN145" s="96">
        <f>CP145+CQ145+CR145+CS145+CT145</f>
        <v>0</v>
      </c>
      <c r="CO145" s="97"/>
      <c r="CP145" s="88"/>
      <c r="CQ145" s="88"/>
      <c r="CR145" s="88"/>
      <c r="CS145" s="88"/>
      <c r="CT145" s="88"/>
      <c r="CU145" s="96">
        <v>0</v>
      </c>
      <c r="CV145" s="88"/>
      <c r="CW145" s="88"/>
      <c r="CX145" s="88"/>
      <c r="CY145" s="88">
        <f t="shared" si="1014"/>
        <v>0</v>
      </c>
      <c r="CZ145" s="88">
        <f t="shared" si="1007"/>
        <v>0</v>
      </c>
      <c r="DA145" s="9">
        <v>42328</v>
      </c>
      <c r="DB145" s="9">
        <v>23868</v>
      </c>
      <c r="DC145" s="99">
        <f t="shared" ref="DC145" si="1018">ROUND(((CR145+CS145)-(BY145+BZ145))/DA145/10,2)*-1</f>
        <v>0</v>
      </c>
      <c r="DD145" s="99">
        <f t="shared" si="1016"/>
        <v>0</v>
      </c>
      <c r="DE145" s="99">
        <f>DC145+DD145</f>
        <v>0</v>
      </c>
      <c r="DF145" s="96">
        <f>DG145+DN145</f>
        <v>0</v>
      </c>
      <c r="DG145" s="96">
        <f>DI145+DJ145+DK145+DL145+DM145</f>
        <v>0</v>
      </c>
      <c r="DH145" s="97"/>
      <c r="DI145" s="88"/>
      <c r="DJ145" s="88"/>
      <c r="DK145" s="88"/>
      <c r="DL145" s="88"/>
      <c r="DM145" s="88"/>
      <c r="DN145" s="96">
        <v>0</v>
      </c>
      <c r="DO145" s="88"/>
      <c r="DP145" s="88"/>
      <c r="DQ145" s="88"/>
      <c r="DR145" s="88">
        <f t="shared" si="1015"/>
        <v>0</v>
      </c>
      <c r="DS145" s="88">
        <f t="shared" si="1010"/>
        <v>0</v>
      </c>
      <c r="DT145" s="9">
        <v>42328</v>
      </c>
      <c r="DU145" s="9">
        <v>23868</v>
      </c>
      <c r="DV145" s="99">
        <f t="shared" ref="DV145" si="1019">ROUND(((DK145+DL145)-(CR145+CS145))/DT145/10,2)*-1</f>
        <v>0</v>
      </c>
      <c r="DW145" s="99">
        <f t="shared" si="1017"/>
        <v>0</v>
      </c>
      <c r="DX145" s="99">
        <f>DV145+DW145</f>
        <v>0</v>
      </c>
    </row>
    <row r="146" spans="1:128" x14ac:dyDescent="0.25">
      <c r="A146" s="30"/>
      <c r="B146" s="31"/>
      <c r="C146" s="32"/>
      <c r="D146" s="33" t="s">
        <v>179</v>
      </c>
      <c r="E146" s="31"/>
      <c r="F146" s="31"/>
      <c r="G146" s="32"/>
      <c r="H146" s="34">
        <f t="shared" ref="H146:AB146" si="1020">SUBTOTAL(9,H141:H145)</f>
        <v>593040</v>
      </c>
      <c r="I146" s="34">
        <f t="shared" si="1020"/>
        <v>478040</v>
      </c>
      <c r="J146" s="34">
        <f t="shared" si="1020"/>
        <v>19</v>
      </c>
      <c r="K146" s="34">
        <f t="shared" si="1020"/>
        <v>478040</v>
      </c>
      <c r="L146" s="34">
        <f t="shared" si="1020"/>
        <v>0</v>
      </c>
      <c r="M146" s="34">
        <f t="shared" si="1020"/>
        <v>0</v>
      </c>
      <c r="N146" s="34">
        <f t="shared" si="1020"/>
        <v>0</v>
      </c>
      <c r="O146" s="34">
        <f t="shared" si="1020"/>
        <v>0</v>
      </c>
      <c r="P146" s="34">
        <f t="shared" si="1020"/>
        <v>115000</v>
      </c>
      <c r="Q146" s="34">
        <f t="shared" si="1020"/>
        <v>0</v>
      </c>
      <c r="R146" s="34">
        <f t="shared" si="1020"/>
        <v>115000</v>
      </c>
      <c r="S146" s="34">
        <f t="shared" si="1020"/>
        <v>0</v>
      </c>
      <c r="T146" s="34">
        <f t="shared" si="1020"/>
        <v>0</v>
      </c>
      <c r="U146" s="34">
        <f t="shared" si="1020"/>
        <v>-115000</v>
      </c>
      <c r="V146" s="34">
        <f t="shared" si="1020"/>
        <v>0</v>
      </c>
      <c r="W146" s="34">
        <f t="shared" si="1020"/>
        <v>-74750</v>
      </c>
      <c r="X146" s="34">
        <f t="shared" si="1020"/>
        <v>98395</v>
      </c>
      <c r="Y146" s="34">
        <f t="shared" si="1020"/>
        <v>103918</v>
      </c>
      <c r="Z146" s="48">
        <f t="shared" si="1020"/>
        <v>0</v>
      </c>
      <c r="AA146" s="48">
        <f t="shared" si="1020"/>
        <v>-0.44</v>
      </c>
      <c r="AB146" s="48">
        <f t="shared" si="1020"/>
        <v>-0.44</v>
      </c>
      <c r="AC146" s="48">
        <v>0</v>
      </c>
      <c r="AD146" s="48">
        <v>-0.29000000000000004</v>
      </c>
      <c r="AE146" s="48">
        <f t="shared" ref="AE146:AX146" si="1021">SUBTOTAL(9,AE141:AE145)</f>
        <v>-0.29000000000000004</v>
      </c>
      <c r="AF146" s="34">
        <f t="shared" si="1021"/>
        <v>593040</v>
      </c>
      <c r="AG146" s="34">
        <f t="shared" si="1021"/>
        <v>478040</v>
      </c>
      <c r="AH146" s="34">
        <f t="shared" si="1021"/>
        <v>19</v>
      </c>
      <c r="AI146" s="34">
        <f t="shared" si="1021"/>
        <v>478040</v>
      </c>
      <c r="AJ146" s="34">
        <f t="shared" si="1021"/>
        <v>0</v>
      </c>
      <c r="AK146" s="34">
        <f t="shared" si="1021"/>
        <v>0</v>
      </c>
      <c r="AL146" s="34">
        <f t="shared" si="1021"/>
        <v>0</v>
      </c>
      <c r="AM146" s="34">
        <f t="shared" si="1021"/>
        <v>0</v>
      </c>
      <c r="AN146" s="34">
        <f t="shared" si="1021"/>
        <v>115000</v>
      </c>
      <c r="AO146" s="34">
        <f t="shared" si="1021"/>
        <v>0</v>
      </c>
      <c r="AP146" s="34">
        <f t="shared" si="1021"/>
        <v>115000</v>
      </c>
      <c r="AQ146" s="34">
        <f t="shared" si="1021"/>
        <v>0</v>
      </c>
      <c r="AR146" s="34">
        <f t="shared" si="1021"/>
        <v>0</v>
      </c>
      <c r="AS146" s="34">
        <f t="shared" si="1021"/>
        <v>-40250</v>
      </c>
      <c r="AT146" s="34">
        <f t="shared" si="1021"/>
        <v>98395</v>
      </c>
      <c r="AU146" s="34">
        <f t="shared" si="1021"/>
        <v>103918</v>
      </c>
      <c r="AV146" s="48">
        <f t="shared" si="1021"/>
        <v>0</v>
      </c>
      <c r="AW146" s="48">
        <f t="shared" si="1021"/>
        <v>-0.15000000000000002</v>
      </c>
      <c r="AX146" s="48">
        <f t="shared" si="1021"/>
        <v>-0.15000000000000002</v>
      </c>
      <c r="AY146"/>
      <c r="AZ146"/>
      <c r="BA146" s="34">
        <f t="shared" ref="BA146:BS146" si="1022">SUBTOTAL(9,BA141:BA145)</f>
        <v>593040</v>
      </c>
      <c r="BB146" s="34">
        <f t="shared" si="1022"/>
        <v>478040</v>
      </c>
      <c r="BC146" s="34">
        <f t="shared" si="1022"/>
        <v>19</v>
      </c>
      <c r="BD146" s="34">
        <f t="shared" si="1022"/>
        <v>478040</v>
      </c>
      <c r="BE146" s="34">
        <f t="shared" si="1022"/>
        <v>0</v>
      </c>
      <c r="BF146" s="34">
        <f t="shared" si="1022"/>
        <v>0</v>
      </c>
      <c r="BG146" s="34">
        <f t="shared" si="1022"/>
        <v>0</v>
      </c>
      <c r="BH146" s="34">
        <f t="shared" si="1022"/>
        <v>0</v>
      </c>
      <c r="BI146" s="34">
        <f t="shared" si="1022"/>
        <v>115000</v>
      </c>
      <c r="BJ146" s="34">
        <f t="shared" si="1022"/>
        <v>0</v>
      </c>
      <c r="BK146" s="34">
        <f t="shared" si="1022"/>
        <v>115000</v>
      </c>
      <c r="BL146" s="34">
        <f t="shared" si="1022"/>
        <v>0</v>
      </c>
      <c r="BM146" s="34">
        <f t="shared" si="1022"/>
        <v>0</v>
      </c>
      <c r="BN146" s="34">
        <f t="shared" si="1022"/>
        <v>0</v>
      </c>
      <c r="BO146" s="34">
        <f t="shared" si="1022"/>
        <v>98395</v>
      </c>
      <c r="BP146" s="34">
        <f t="shared" si="1022"/>
        <v>103918</v>
      </c>
      <c r="BQ146" s="48">
        <f t="shared" si="1022"/>
        <v>0</v>
      </c>
      <c r="BR146" s="48">
        <f t="shared" si="1022"/>
        <v>0</v>
      </c>
      <c r="BS146" s="48">
        <f t="shared" si="1022"/>
        <v>0</v>
      </c>
      <c r="BT146" s="34">
        <f t="shared" ref="BT146:CL146" si="1023">SUBTOTAL(9,BT141:BT145)</f>
        <v>445000</v>
      </c>
      <c r="BU146" s="34">
        <f t="shared" si="1023"/>
        <v>295000</v>
      </c>
      <c r="BV146" s="34">
        <f t="shared" si="1023"/>
        <v>12</v>
      </c>
      <c r="BW146" s="34">
        <f t="shared" si="1023"/>
        <v>295000</v>
      </c>
      <c r="BX146" s="34">
        <f t="shared" si="1023"/>
        <v>0</v>
      </c>
      <c r="BY146" s="34">
        <f t="shared" si="1023"/>
        <v>0</v>
      </c>
      <c r="BZ146" s="34">
        <f t="shared" si="1023"/>
        <v>0</v>
      </c>
      <c r="CA146" s="34">
        <f t="shared" si="1023"/>
        <v>0</v>
      </c>
      <c r="CB146" s="34">
        <f t="shared" si="1023"/>
        <v>150000</v>
      </c>
      <c r="CC146" s="34">
        <f t="shared" si="1023"/>
        <v>15000</v>
      </c>
      <c r="CD146" s="34">
        <f t="shared" si="1023"/>
        <v>135000</v>
      </c>
      <c r="CE146" s="34">
        <f t="shared" si="1023"/>
        <v>0</v>
      </c>
      <c r="CF146" s="34">
        <f t="shared" si="1023"/>
        <v>-183040</v>
      </c>
      <c r="CG146" s="34">
        <f t="shared" si="1023"/>
        <v>35000</v>
      </c>
      <c r="CH146" s="34">
        <f t="shared" si="1023"/>
        <v>98395</v>
      </c>
      <c r="CI146" s="34">
        <f t="shared" si="1023"/>
        <v>103918</v>
      </c>
      <c r="CJ146" s="63">
        <f t="shared" si="1023"/>
        <v>0</v>
      </c>
      <c r="CK146" s="63">
        <f t="shared" si="1023"/>
        <v>-0.08</v>
      </c>
      <c r="CL146" s="63">
        <f t="shared" si="1023"/>
        <v>-0.08</v>
      </c>
      <c r="CM146" s="34">
        <f t="shared" ref="CM146:DE146" si="1024">SUBTOTAL(9,CM141:CM145)</f>
        <v>445000</v>
      </c>
      <c r="CN146" s="34">
        <f t="shared" si="1024"/>
        <v>295000</v>
      </c>
      <c r="CO146" s="34">
        <f t="shared" si="1024"/>
        <v>12</v>
      </c>
      <c r="CP146" s="34">
        <f t="shared" si="1024"/>
        <v>295000</v>
      </c>
      <c r="CQ146" s="34">
        <f t="shared" si="1024"/>
        <v>0</v>
      </c>
      <c r="CR146" s="34">
        <f t="shared" si="1024"/>
        <v>0</v>
      </c>
      <c r="CS146" s="34">
        <f t="shared" si="1024"/>
        <v>0</v>
      </c>
      <c r="CT146" s="34">
        <f t="shared" si="1024"/>
        <v>0</v>
      </c>
      <c r="CU146" s="34">
        <f t="shared" si="1024"/>
        <v>150000</v>
      </c>
      <c r="CV146" s="34">
        <f t="shared" si="1024"/>
        <v>15000</v>
      </c>
      <c r="CW146" s="34">
        <f t="shared" si="1024"/>
        <v>135000</v>
      </c>
      <c r="CX146" s="34">
        <f t="shared" si="1024"/>
        <v>0</v>
      </c>
      <c r="CY146" s="34">
        <f t="shared" si="1024"/>
        <v>0</v>
      </c>
      <c r="CZ146" s="34">
        <f t="shared" si="1024"/>
        <v>0</v>
      </c>
      <c r="DA146" s="34">
        <f t="shared" si="1024"/>
        <v>98395</v>
      </c>
      <c r="DB146" s="34">
        <f t="shared" si="1024"/>
        <v>103918</v>
      </c>
      <c r="DC146" s="63">
        <f t="shared" si="1024"/>
        <v>0</v>
      </c>
      <c r="DD146" s="63">
        <f t="shared" si="1024"/>
        <v>0</v>
      </c>
      <c r="DE146" s="63">
        <f t="shared" si="1024"/>
        <v>0</v>
      </c>
      <c r="DF146" s="34">
        <f t="shared" ref="DF146:DX146" si="1025">SUBTOTAL(9,DF141:DF145)</f>
        <v>445000</v>
      </c>
      <c r="DG146" s="34">
        <f t="shared" si="1025"/>
        <v>295000</v>
      </c>
      <c r="DH146" s="34">
        <f t="shared" si="1025"/>
        <v>12</v>
      </c>
      <c r="DI146" s="34">
        <f t="shared" si="1025"/>
        <v>295000</v>
      </c>
      <c r="DJ146" s="34">
        <f t="shared" si="1025"/>
        <v>0</v>
      </c>
      <c r="DK146" s="34">
        <f t="shared" si="1025"/>
        <v>0</v>
      </c>
      <c r="DL146" s="34">
        <f t="shared" si="1025"/>
        <v>0</v>
      </c>
      <c r="DM146" s="34">
        <f t="shared" si="1025"/>
        <v>0</v>
      </c>
      <c r="DN146" s="34">
        <f t="shared" si="1025"/>
        <v>150000</v>
      </c>
      <c r="DO146" s="34">
        <f t="shared" si="1025"/>
        <v>15000</v>
      </c>
      <c r="DP146" s="34">
        <f t="shared" si="1025"/>
        <v>135000</v>
      </c>
      <c r="DQ146" s="34">
        <f t="shared" si="1025"/>
        <v>0</v>
      </c>
      <c r="DR146" s="34">
        <f t="shared" si="1025"/>
        <v>0</v>
      </c>
      <c r="DS146" s="34">
        <f t="shared" si="1025"/>
        <v>0</v>
      </c>
      <c r="DT146" s="34">
        <f t="shared" si="1025"/>
        <v>98395</v>
      </c>
      <c r="DU146" s="34">
        <f t="shared" si="1025"/>
        <v>103918</v>
      </c>
      <c r="DV146" s="63">
        <f t="shared" si="1025"/>
        <v>0</v>
      </c>
      <c r="DW146" s="63">
        <f t="shared" si="1025"/>
        <v>0</v>
      </c>
      <c r="DX146" s="63">
        <f t="shared" si="1025"/>
        <v>0</v>
      </c>
    </row>
    <row r="147" spans="1:128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41">
        <f>I147+P147</f>
        <v>660660</v>
      </c>
      <c r="I147" s="41">
        <f>K147+L147+M147+N147+O147</f>
        <v>339660</v>
      </c>
      <c r="J147" s="5">
        <v>13.5</v>
      </c>
      <c r="K147" s="9">
        <v>339660</v>
      </c>
      <c r="L147" s="9"/>
      <c r="M147" s="9"/>
      <c r="N147" s="9"/>
      <c r="O147" s="9"/>
      <c r="P147" s="41">
        <f>Q147+R147+S147</f>
        <v>321000</v>
      </c>
      <c r="Q147" s="9">
        <v>105000</v>
      </c>
      <c r="R147" s="9">
        <f>186000+30000</f>
        <v>216000</v>
      </c>
      <c r="S147" s="9"/>
      <c r="T147" s="71">
        <f>(L147+M147+N147)*-1</f>
        <v>0</v>
      </c>
      <c r="U147" s="71">
        <f>(Q147+R147)*-1</f>
        <v>-321000</v>
      </c>
      <c r="V147" s="9">
        <f t="shared" ref="V147:W151" si="1026">ROUND(T147*0.65,0)</f>
        <v>0</v>
      </c>
      <c r="W147" s="9">
        <f t="shared" si="1026"/>
        <v>-208650</v>
      </c>
      <c r="X147" s="9">
        <v>56067</v>
      </c>
      <c r="Y147" s="9">
        <v>27130</v>
      </c>
      <c r="Z147" s="76">
        <f>IF(T147=0,0,ROUND((T147+L147)/X147/10,2))</f>
        <v>0</v>
      </c>
      <c r="AA147" s="76">
        <f>IF(U147=0,0,ROUND((U147+Q147)/Y147/10,2))</f>
        <v>-0.8</v>
      </c>
      <c r="AB147" s="76">
        <f>Z147+AA147</f>
        <v>-0.8</v>
      </c>
      <c r="AC147" s="47">
        <v>0</v>
      </c>
      <c r="AD147" s="47">
        <v>-0.77</v>
      </c>
      <c r="AE147" s="47">
        <f>AC147+AD147</f>
        <v>-0.77</v>
      </c>
      <c r="AF147" s="41">
        <f>AG147+AN147</f>
        <v>660660</v>
      </c>
      <c r="AG147" s="41">
        <f>AI147+AJ147+AK147+AL147+AM147</f>
        <v>339660</v>
      </c>
      <c r="AH147" s="5">
        <v>13.5</v>
      </c>
      <c r="AI147" s="9">
        <v>339660</v>
      </c>
      <c r="AJ147" s="9"/>
      <c r="AK147" s="9"/>
      <c r="AL147" s="9"/>
      <c r="AM147" s="9"/>
      <c r="AN147" s="41">
        <f>AO147+AP147+AQ147</f>
        <v>321000</v>
      </c>
      <c r="AO147" s="9">
        <v>105000</v>
      </c>
      <c r="AP147" s="9">
        <f>186000+30000</f>
        <v>216000</v>
      </c>
      <c r="AQ147" s="9"/>
      <c r="AR147" s="88">
        <f>((AL147+AK147+AJ147)-((V147)*-1))*-1</f>
        <v>0</v>
      </c>
      <c r="AS147" s="88">
        <f>((AO147+AP147)-((W147)*-1))*-1</f>
        <v>-112350</v>
      </c>
      <c r="AT147" s="9">
        <v>56067</v>
      </c>
      <c r="AU147" s="9">
        <v>27130</v>
      </c>
      <c r="AV147" s="93">
        <f t="shared" ref="AV147:AV151" si="1027">ROUND((AY147/AT147/10)+(AC147),2)*-1</f>
        <v>0</v>
      </c>
      <c r="AW147" s="93">
        <f t="shared" ref="AW147:AW151" si="1028">ROUND((AZ147/AU147/10)+AD147,2)*-1</f>
        <v>-0.03</v>
      </c>
      <c r="AX147" s="93">
        <f>AV147+AW147</f>
        <v>-0.03</v>
      </c>
      <c r="AY147" s="95">
        <f t="shared" ref="AY147:AY151" si="1029">AK147+AL147</f>
        <v>0</v>
      </c>
      <c r="AZ147" s="95">
        <f t="shared" ref="AZ147:AZ151" si="1030">AP147</f>
        <v>216000</v>
      </c>
      <c r="BA147" s="96">
        <f>BB147+BI147</f>
        <v>660660</v>
      </c>
      <c r="BB147" s="96">
        <f>BD147+BE147+BF147+BG147+BH147</f>
        <v>339660</v>
      </c>
      <c r="BC147" s="97">
        <v>13.5</v>
      </c>
      <c r="BD147" s="88">
        <v>339660</v>
      </c>
      <c r="BE147" s="88"/>
      <c r="BF147" s="88"/>
      <c r="BG147" s="88"/>
      <c r="BH147" s="88"/>
      <c r="BI147" s="96">
        <f>BJ147+BK147+BL147</f>
        <v>321000</v>
      </c>
      <c r="BJ147" s="88">
        <v>105000</v>
      </c>
      <c r="BK147" s="88">
        <f>186000+30000</f>
        <v>216000</v>
      </c>
      <c r="BL147" s="88"/>
      <c r="BM147" s="88">
        <f t="shared" ref="BM147:BM151" si="1031">(BE147+BF147+BG147)-(AJ147+AK147+AL147)</f>
        <v>0</v>
      </c>
      <c r="BN147" s="88">
        <f t="shared" ref="BN147:BN151" si="1032">(BJ147+BK147)-(AO147+AP147)</f>
        <v>0</v>
      </c>
      <c r="BO147" s="9">
        <v>56067</v>
      </c>
      <c r="BP147" s="9">
        <v>27130</v>
      </c>
      <c r="BQ147" s="93">
        <f t="shared" ref="BQ147:BQ151" si="1033">ROUND(((BF147+BG147)-(AK147+AL147))/BO147/10,2)*-1</f>
        <v>0</v>
      </c>
      <c r="BR147" s="93">
        <f t="shared" ref="BR147:BR151" si="1034">ROUND(((BK147-AP147)/BP147/10),2)*-1</f>
        <v>0</v>
      </c>
      <c r="BS147" s="93">
        <f>BQ147+BR147</f>
        <v>0</v>
      </c>
      <c r="BT147" s="96">
        <f>BU147+CB147</f>
        <v>595000</v>
      </c>
      <c r="BU147" s="96">
        <f>BW147+BX147+BY147+BZ147+CA147</f>
        <v>339660</v>
      </c>
      <c r="BV147" s="97">
        <v>13.5</v>
      </c>
      <c r="BW147" s="88">
        <v>339660</v>
      </c>
      <c r="BX147" s="85"/>
      <c r="BY147" s="85"/>
      <c r="BZ147" s="85"/>
      <c r="CA147" s="85"/>
      <c r="CB147" s="41">
        <f t="shared" ref="CB147:CB151" si="1035">CC147+CD147+CE147</f>
        <v>255340</v>
      </c>
      <c r="CC147" s="85"/>
      <c r="CD147" s="85">
        <v>255340</v>
      </c>
      <c r="CE147" s="85"/>
      <c r="CF147" s="88">
        <f t="shared" ref="CF147:CF151" si="1036">(BX147+BY147+BZ147)-(BE147+BF147+BG147)</f>
        <v>0</v>
      </c>
      <c r="CG147" s="88">
        <f t="shared" ref="CG147:CG151" si="1037">(CC147+CD147)-(BJ147+BK147)</f>
        <v>-65660</v>
      </c>
      <c r="CH147" s="9">
        <v>56067</v>
      </c>
      <c r="CI147" s="9">
        <v>27130</v>
      </c>
      <c r="CJ147" s="99">
        <f t="shared" ref="CJ147:CJ151" si="1038">ROUND(((BY147+BZ147)-(BF147+BG147))/CH147/10,2)*-1</f>
        <v>0</v>
      </c>
      <c r="CK147" s="99">
        <f t="shared" ref="CK147:CK151" si="1039">ROUND(((CD147-BK147)/CI147/10),2)*-1</f>
        <v>-0.15</v>
      </c>
      <c r="CL147" s="99">
        <f>CJ147+CK147</f>
        <v>-0.15</v>
      </c>
      <c r="CM147" s="96">
        <f>CN147+CU147</f>
        <v>595000</v>
      </c>
      <c r="CN147" s="96">
        <f>CP147+CQ147+CR147+CS147+CT147</f>
        <v>339660</v>
      </c>
      <c r="CO147" s="97">
        <v>13.5</v>
      </c>
      <c r="CP147" s="88">
        <v>339660</v>
      </c>
      <c r="CQ147" s="88"/>
      <c r="CR147" s="88"/>
      <c r="CS147" s="88"/>
      <c r="CT147" s="88"/>
      <c r="CU147" s="96">
        <f t="shared" ref="CU147:CU151" si="1040">CV147+CW147+CX147</f>
        <v>255340</v>
      </c>
      <c r="CV147" s="88"/>
      <c r="CW147" s="88">
        <v>255340</v>
      </c>
      <c r="CX147" s="88"/>
      <c r="CY147" s="88">
        <f t="shared" ref="CY147:CY151" si="1041">(CQ147+CR147+CS147)-(BX147+BY147+BZ147)</f>
        <v>0</v>
      </c>
      <c r="CZ147" s="88">
        <f t="shared" ref="CZ147:CZ151" si="1042">(CV147+CW147)-(CC147+CD147)</f>
        <v>0</v>
      </c>
      <c r="DA147" s="9">
        <v>56067</v>
      </c>
      <c r="DB147" s="9">
        <v>27130</v>
      </c>
      <c r="DC147" s="99">
        <f t="shared" ref="DC147" si="1043">ROUND(((CR147+CS147)-(BY147+BZ147))/DA147/10,2)*-1</f>
        <v>0</v>
      </c>
      <c r="DD147" s="99">
        <f t="shared" ref="DD147" si="1044">ROUND(((CW147-CD147)/DB147/10),2)*-1</f>
        <v>0</v>
      </c>
      <c r="DE147" s="99">
        <f>DC147+DD147</f>
        <v>0</v>
      </c>
      <c r="DF147" s="96">
        <f>DG147+DN147</f>
        <v>595000</v>
      </c>
      <c r="DG147" s="96">
        <f>DI147+DJ147+DK147+DL147+DM147</f>
        <v>339660</v>
      </c>
      <c r="DH147" s="97">
        <v>13.5</v>
      </c>
      <c r="DI147" s="88">
        <v>339660</v>
      </c>
      <c r="DJ147" s="88"/>
      <c r="DK147" s="88"/>
      <c r="DL147" s="88"/>
      <c r="DM147" s="88"/>
      <c r="DN147" s="96">
        <f t="shared" ref="DN147:DN151" si="1045">DO147+DP147+DQ147</f>
        <v>255340</v>
      </c>
      <c r="DO147" s="88"/>
      <c r="DP147" s="88">
        <v>255340</v>
      </c>
      <c r="DQ147" s="88"/>
      <c r="DR147" s="88">
        <f t="shared" ref="DR147:DR151" si="1046">(DJ147+DK147+DL147)-(CQ147+CR147+CS147)</f>
        <v>0</v>
      </c>
      <c r="DS147" s="88">
        <f t="shared" ref="DS147:DS151" si="1047">(DO147+DP147)-(CV147+CW147)</f>
        <v>0</v>
      </c>
      <c r="DT147" s="9">
        <v>56067</v>
      </c>
      <c r="DU147" s="9">
        <v>27130</v>
      </c>
      <c r="DV147" s="99">
        <f t="shared" ref="DV147" si="1048">ROUND(((DK147+DL147)-(CR147+CS147))/DT147/10,2)*-1</f>
        <v>0</v>
      </c>
      <c r="DW147" s="99">
        <f t="shared" ref="DW147" si="1049">ROUND(((DP147-CW147)/DU147/10),2)*-1</f>
        <v>0</v>
      </c>
      <c r="DX147" s="99">
        <f>DV147+DW147</f>
        <v>0</v>
      </c>
    </row>
    <row r="148" spans="1:128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41">
        <f>I148+P148</f>
        <v>0</v>
      </c>
      <c r="I148" s="41">
        <f>K148+L148+M148+N148+O148</f>
        <v>0</v>
      </c>
      <c r="J148" s="5"/>
      <c r="K148" s="9"/>
      <c r="L148" s="9"/>
      <c r="M148" s="9"/>
      <c r="N148" s="9"/>
      <c r="O148" s="9"/>
      <c r="P148" s="41">
        <f>Q148+R148+S148</f>
        <v>0</v>
      </c>
      <c r="Q148" s="9"/>
      <c r="R148" s="9"/>
      <c r="S148" s="9"/>
      <c r="T148" s="71">
        <f>(L148+M148+N148)*-1</f>
        <v>0</v>
      </c>
      <c r="U148" s="71">
        <f>(Q148+R148)*-1</f>
        <v>0</v>
      </c>
      <c r="V148" s="9">
        <f t="shared" si="1026"/>
        <v>0</v>
      </c>
      <c r="W148" s="9">
        <f t="shared" si="1026"/>
        <v>0</v>
      </c>
      <c r="X148" s="46" t="s">
        <v>225</v>
      </c>
      <c r="Y148" s="46" t="s">
        <v>225</v>
      </c>
      <c r="Z148" s="76">
        <f>IF(T148=0,0,ROUND((T148+L148)/X148/10,2))</f>
        <v>0</v>
      </c>
      <c r="AA148" s="76">
        <f>IF(U148=0,0,ROUND((U148+Q148)/Y148/10,2))</f>
        <v>0</v>
      </c>
      <c r="AB148" s="76">
        <f>Z148+AA148</f>
        <v>0</v>
      </c>
      <c r="AC148" s="47">
        <v>0</v>
      </c>
      <c r="AD148" s="47">
        <v>0</v>
      </c>
      <c r="AE148" s="47">
        <f>AC148+AD148</f>
        <v>0</v>
      </c>
      <c r="AF148" s="41">
        <f>AG148+AN148</f>
        <v>0</v>
      </c>
      <c r="AG148" s="41">
        <f>AI148+AJ148+AK148+AL148+AM148</f>
        <v>0</v>
      </c>
      <c r="AH148" s="5"/>
      <c r="AI148" s="9"/>
      <c r="AJ148" s="9"/>
      <c r="AK148" s="9"/>
      <c r="AL148" s="9"/>
      <c r="AM148" s="9"/>
      <c r="AN148" s="41">
        <f>AO148+AP148+AQ148</f>
        <v>0</v>
      </c>
      <c r="AO148" s="9"/>
      <c r="AP148" s="9"/>
      <c r="AQ148" s="9"/>
      <c r="AR148" s="88">
        <f>((AL148+AK148+AJ148)-((V148)*-1))*-1</f>
        <v>0</v>
      </c>
      <c r="AS148" s="88">
        <f>((AO148+AP148)-((W148)*-1))*-1</f>
        <v>0</v>
      </c>
      <c r="AT148" s="46" t="s">
        <v>225</v>
      </c>
      <c r="AU148" s="46" t="s">
        <v>225</v>
      </c>
      <c r="AV148" s="93">
        <v>0</v>
      </c>
      <c r="AW148" s="93">
        <v>0</v>
      </c>
      <c r="AX148" s="93">
        <f>AV148+AW148</f>
        <v>0</v>
      </c>
      <c r="AY148" s="95">
        <f t="shared" si="1029"/>
        <v>0</v>
      </c>
      <c r="AZ148" s="95">
        <f t="shared" si="1030"/>
        <v>0</v>
      </c>
      <c r="BA148" s="96">
        <f>BB148+BI148</f>
        <v>0</v>
      </c>
      <c r="BB148" s="96">
        <f>BD148+BE148+BF148+BG148+BH148</f>
        <v>0</v>
      </c>
      <c r="BC148" s="97"/>
      <c r="BD148" s="88"/>
      <c r="BE148" s="88"/>
      <c r="BF148" s="88"/>
      <c r="BG148" s="88"/>
      <c r="BH148" s="88"/>
      <c r="BI148" s="96">
        <f>BJ148+BK148+BL148</f>
        <v>0</v>
      </c>
      <c r="BJ148" s="88"/>
      <c r="BK148" s="88"/>
      <c r="BL148" s="88"/>
      <c r="BM148" s="88">
        <f t="shared" si="1031"/>
        <v>0</v>
      </c>
      <c r="BN148" s="88">
        <f t="shared" si="1032"/>
        <v>0</v>
      </c>
      <c r="BO148" s="46" t="s">
        <v>225</v>
      </c>
      <c r="BP148" s="46" t="s">
        <v>225</v>
      </c>
      <c r="BQ148" s="93">
        <v>0</v>
      </c>
      <c r="BR148" s="93">
        <v>0</v>
      </c>
      <c r="BS148" s="93">
        <f>BQ148+BR148</f>
        <v>0</v>
      </c>
      <c r="BT148" s="96">
        <f>BU148+CB148</f>
        <v>0</v>
      </c>
      <c r="BU148" s="96">
        <f>BW148+BX148+BY148+BZ148+CA148</f>
        <v>0</v>
      </c>
      <c r="BV148" s="84"/>
      <c r="BW148" s="85"/>
      <c r="BX148" s="85"/>
      <c r="BY148" s="85"/>
      <c r="BZ148" s="85"/>
      <c r="CA148" s="85"/>
      <c r="CB148" s="41">
        <f t="shared" si="1035"/>
        <v>0</v>
      </c>
      <c r="CC148" s="85"/>
      <c r="CD148" s="85"/>
      <c r="CE148" s="85"/>
      <c r="CF148" s="88">
        <f t="shared" si="1036"/>
        <v>0</v>
      </c>
      <c r="CG148" s="88">
        <f t="shared" si="1037"/>
        <v>0</v>
      </c>
      <c r="CH148" s="46" t="s">
        <v>225</v>
      </c>
      <c r="CI148" s="46" t="s">
        <v>225</v>
      </c>
      <c r="CJ148" s="99">
        <v>0</v>
      </c>
      <c r="CK148" s="99">
        <v>0</v>
      </c>
      <c r="CL148" s="99">
        <f>CJ148+CK148</f>
        <v>0</v>
      </c>
      <c r="CM148" s="96">
        <f>CN148+CU148</f>
        <v>0</v>
      </c>
      <c r="CN148" s="96">
        <f>CP148+CQ148+CR148+CS148+CT148</f>
        <v>0</v>
      </c>
      <c r="CO148" s="97"/>
      <c r="CP148" s="88"/>
      <c r="CQ148" s="88"/>
      <c r="CR148" s="88"/>
      <c r="CS148" s="88"/>
      <c r="CT148" s="88"/>
      <c r="CU148" s="96">
        <f t="shared" si="1040"/>
        <v>0</v>
      </c>
      <c r="CV148" s="88"/>
      <c r="CW148" s="88"/>
      <c r="CX148" s="88"/>
      <c r="CY148" s="88">
        <f t="shared" si="1041"/>
        <v>0</v>
      </c>
      <c r="CZ148" s="88">
        <f t="shared" si="1042"/>
        <v>0</v>
      </c>
      <c r="DA148" s="46" t="s">
        <v>225</v>
      </c>
      <c r="DB148" s="46" t="s">
        <v>225</v>
      </c>
      <c r="DC148" s="99">
        <v>0</v>
      </c>
      <c r="DD148" s="99">
        <v>0</v>
      </c>
      <c r="DE148" s="99">
        <f>DC148+DD148</f>
        <v>0</v>
      </c>
      <c r="DF148" s="96">
        <f>DG148+DN148</f>
        <v>0</v>
      </c>
      <c r="DG148" s="96">
        <f>DI148+DJ148+DK148+DL148+DM148</f>
        <v>0</v>
      </c>
      <c r="DH148" s="97"/>
      <c r="DI148" s="88"/>
      <c r="DJ148" s="88"/>
      <c r="DK148" s="88"/>
      <c r="DL148" s="88"/>
      <c r="DM148" s="88"/>
      <c r="DN148" s="96">
        <f t="shared" si="1045"/>
        <v>0</v>
      </c>
      <c r="DO148" s="88"/>
      <c r="DP148" s="88"/>
      <c r="DQ148" s="88"/>
      <c r="DR148" s="88">
        <f t="shared" si="1046"/>
        <v>0</v>
      </c>
      <c r="DS148" s="88">
        <f t="shared" si="1047"/>
        <v>0</v>
      </c>
      <c r="DT148" s="46" t="s">
        <v>225</v>
      </c>
      <c r="DU148" s="46" t="s">
        <v>225</v>
      </c>
      <c r="DV148" s="99">
        <v>0</v>
      </c>
      <c r="DW148" s="99">
        <v>0</v>
      </c>
      <c r="DX148" s="99">
        <f>DV148+DW148</f>
        <v>0</v>
      </c>
    </row>
    <row r="149" spans="1:128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41">
        <f>I149+P149</f>
        <v>85000</v>
      </c>
      <c r="I149" s="41">
        <f>K149+L149+M149+N149+O149</f>
        <v>0</v>
      </c>
      <c r="J149" s="5"/>
      <c r="K149" s="9"/>
      <c r="L149" s="9"/>
      <c r="M149" s="9"/>
      <c r="N149" s="9"/>
      <c r="O149" s="9"/>
      <c r="P149" s="41">
        <f>Q149+R149+S149</f>
        <v>85000</v>
      </c>
      <c r="Q149" s="9"/>
      <c r="R149" s="9">
        <v>85000</v>
      </c>
      <c r="S149" s="9"/>
      <c r="T149" s="71">
        <f>(L149+M149+N149)*-1</f>
        <v>0</v>
      </c>
      <c r="U149" s="71">
        <f>(Q149+R149)*-1</f>
        <v>-85000</v>
      </c>
      <c r="V149" s="9">
        <f t="shared" si="1026"/>
        <v>0</v>
      </c>
      <c r="W149" s="9">
        <f t="shared" si="1026"/>
        <v>-55250</v>
      </c>
      <c r="X149" s="46" t="s">
        <v>225</v>
      </c>
      <c r="Y149" s="9">
        <v>26460</v>
      </c>
      <c r="Z149" s="76">
        <f>IF(T149=0,0,ROUND((T149+L149)/X149/10,2))</f>
        <v>0</v>
      </c>
      <c r="AA149" s="76">
        <f>IF(U149=0,0,ROUND((U149+Q149)/Y149/10,2))</f>
        <v>-0.32</v>
      </c>
      <c r="AB149" s="76">
        <f>Z149+AA149</f>
        <v>-0.32</v>
      </c>
      <c r="AC149" s="47">
        <v>0</v>
      </c>
      <c r="AD149" s="47">
        <v>-0.21</v>
      </c>
      <c r="AE149" s="47">
        <f>AC149+AD149</f>
        <v>-0.21</v>
      </c>
      <c r="AF149" s="41">
        <f>AG149+AN149</f>
        <v>85000</v>
      </c>
      <c r="AG149" s="41">
        <f>AI149+AJ149+AK149+AL149+AM149</f>
        <v>0</v>
      </c>
      <c r="AH149" s="5"/>
      <c r="AI149" s="9"/>
      <c r="AJ149" s="9"/>
      <c r="AK149" s="9"/>
      <c r="AL149" s="9"/>
      <c r="AM149" s="9"/>
      <c r="AN149" s="41">
        <f>AO149+AP149+AQ149</f>
        <v>85000</v>
      </c>
      <c r="AO149" s="9"/>
      <c r="AP149" s="9">
        <v>85000</v>
      </c>
      <c r="AQ149" s="9"/>
      <c r="AR149" s="88">
        <f>((AL149+AK149+AJ149)-((V149)*-1))*-1</f>
        <v>0</v>
      </c>
      <c r="AS149" s="88">
        <f>((AO149+AP149)-((W149)*-1))*-1</f>
        <v>-29750</v>
      </c>
      <c r="AT149" s="46" t="s">
        <v>225</v>
      </c>
      <c r="AU149" s="9">
        <v>26460</v>
      </c>
      <c r="AV149" s="93">
        <v>0</v>
      </c>
      <c r="AW149" s="93">
        <f t="shared" si="1028"/>
        <v>-0.11</v>
      </c>
      <c r="AX149" s="93">
        <f>AV149+AW149</f>
        <v>-0.11</v>
      </c>
      <c r="AY149" s="95">
        <f t="shared" si="1029"/>
        <v>0</v>
      </c>
      <c r="AZ149" s="95">
        <f t="shared" si="1030"/>
        <v>85000</v>
      </c>
      <c r="BA149" s="96">
        <f>BB149+BI149</f>
        <v>85000</v>
      </c>
      <c r="BB149" s="96">
        <f>BD149+BE149+BF149+BG149+BH149</f>
        <v>0</v>
      </c>
      <c r="BC149" s="97"/>
      <c r="BD149" s="88"/>
      <c r="BE149" s="88"/>
      <c r="BF149" s="88"/>
      <c r="BG149" s="88"/>
      <c r="BH149" s="88"/>
      <c r="BI149" s="96">
        <f>BJ149+BK149+BL149</f>
        <v>85000</v>
      </c>
      <c r="BJ149" s="88"/>
      <c r="BK149" s="88">
        <v>85000</v>
      </c>
      <c r="BL149" s="88"/>
      <c r="BM149" s="88">
        <f t="shared" si="1031"/>
        <v>0</v>
      </c>
      <c r="BN149" s="88">
        <f t="shared" si="1032"/>
        <v>0</v>
      </c>
      <c r="BO149" s="46" t="s">
        <v>225</v>
      </c>
      <c r="BP149" s="9">
        <v>26460</v>
      </c>
      <c r="BQ149" s="93">
        <v>0</v>
      </c>
      <c r="BR149" s="93">
        <f t="shared" si="1034"/>
        <v>0</v>
      </c>
      <c r="BS149" s="93">
        <f>BQ149+BR149</f>
        <v>0</v>
      </c>
      <c r="BT149" s="96">
        <f>BU149+CB149</f>
        <v>0</v>
      </c>
      <c r="BU149" s="96">
        <f>BW149+BX149+BY149+BZ149+CA149</f>
        <v>0</v>
      </c>
      <c r="BV149" s="84"/>
      <c r="BW149" s="85"/>
      <c r="BX149" s="85"/>
      <c r="BY149" s="85"/>
      <c r="BZ149" s="85"/>
      <c r="CA149" s="85"/>
      <c r="CB149" s="41">
        <f t="shared" si="1035"/>
        <v>0</v>
      </c>
      <c r="CC149" s="85"/>
      <c r="CD149" s="85"/>
      <c r="CE149" s="85"/>
      <c r="CF149" s="88">
        <f t="shared" si="1036"/>
        <v>0</v>
      </c>
      <c r="CG149" s="88">
        <f t="shared" si="1037"/>
        <v>-85000</v>
      </c>
      <c r="CH149" s="46" t="s">
        <v>225</v>
      </c>
      <c r="CI149" s="9">
        <v>26460</v>
      </c>
      <c r="CJ149" s="99">
        <v>0</v>
      </c>
      <c r="CK149" s="99">
        <f t="shared" si="1039"/>
        <v>0.32</v>
      </c>
      <c r="CL149" s="99">
        <f>CJ149+CK149</f>
        <v>0.32</v>
      </c>
      <c r="CM149" s="96">
        <f>CN149+CU149</f>
        <v>0</v>
      </c>
      <c r="CN149" s="96">
        <f>CP149+CQ149+CR149+CS149+CT149</f>
        <v>0</v>
      </c>
      <c r="CO149" s="97"/>
      <c r="CP149" s="88"/>
      <c r="CQ149" s="88"/>
      <c r="CR149" s="88"/>
      <c r="CS149" s="88"/>
      <c r="CT149" s="88"/>
      <c r="CU149" s="96">
        <f t="shared" si="1040"/>
        <v>0</v>
      </c>
      <c r="CV149" s="88"/>
      <c r="CW149" s="88"/>
      <c r="CX149" s="88"/>
      <c r="CY149" s="88">
        <f t="shared" si="1041"/>
        <v>0</v>
      </c>
      <c r="CZ149" s="88">
        <f t="shared" si="1042"/>
        <v>0</v>
      </c>
      <c r="DA149" s="46" t="s">
        <v>225</v>
      </c>
      <c r="DB149" s="9">
        <v>26460</v>
      </c>
      <c r="DC149" s="99">
        <v>0</v>
      </c>
      <c r="DD149" s="99">
        <f t="shared" ref="DD149:DD151" si="1050">ROUND(((CW149-CD149)/DB149/10),2)*-1</f>
        <v>0</v>
      </c>
      <c r="DE149" s="99">
        <f>DC149+DD149</f>
        <v>0</v>
      </c>
      <c r="DF149" s="96">
        <f>DG149+DN149</f>
        <v>0</v>
      </c>
      <c r="DG149" s="96">
        <f>DI149+DJ149+DK149+DL149+DM149</f>
        <v>0</v>
      </c>
      <c r="DH149" s="97"/>
      <c r="DI149" s="88"/>
      <c r="DJ149" s="88"/>
      <c r="DK149" s="88"/>
      <c r="DL149" s="88"/>
      <c r="DM149" s="88"/>
      <c r="DN149" s="96">
        <f t="shared" si="1045"/>
        <v>0</v>
      </c>
      <c r="DO149" s="88"/>
      <c r="DP149" s="88"/>
      <c r="DQ149" s="88"/>
      <c r="DR149" s="88">
        <f t="shared" si="1046"/>
        <v>0</v>
      </c>
      <c r="DS149" s="88">
        <f t="shared" si="1047"/>
        <v>0</v>
      </c>
      <c r="DT149" s="46" t="s">
        <v>225</v>
      </c>
      <c r="DU149" s="9">
        <v>26460</v>
      </c>
      <c r="DV149" s="99">
        <v>0</v>
      </c>
      <c r="DW149" s="99">
        <f t="shared" ref="DW149:DW151" si="1051">ROUND(((DP149-CW149)/DU149/10),2)*-1</f>
        <v>0</v>
      </c>
      <c r="DX149" s="99">
        <f>DV149+DW149</f>
        <v>0</v>
      </c>
    </row>
    <row r="150" spans="1:128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41">
        <f>I150+P150</f>
        <v>0</v>
      </c>
      <c r="I150" s="41">
        <f>K150+L150+M150+N150+O150</f>
        <v>0</v>
      </c>
      <c r="J150" s="5"/>
      <c r="K150" s="9"/>
      <c r="L150" s="9"/>
      <c r="M150" s="9"/>
      <c r="N150" s="9"/>
      <c r="O150" s="9"/>
      <c r="P150" s="41">
        <f>Q150+R150+S150</f>
        <v>0</v>
      </c>
      <c r="Q150" s="9"/>
      <c r="R150" s="9"/>
      <c r="S150" s="9"/>
      <c r="T150" s="71">
        <f>(L150+M150+N150)*-1</f>
        <v>0</v>
      </c>
      <c r="U150" s="71">
        <f>(Q150+R150)*-1</f>
        <v>0</v>
      </c>
      <c r="V150" s="9">
        <f t="shared" si="1026"/>
        <v>0</v>
      </c>
      <c r="W150" s="9">
        <f t="shared" si="1026"/>
        <v>0</v>
      </c>
      <c r="X150" s="46" t="s">
        <v>225</v>
      </c>
      <c r="Y150" s="9">
        <v>26460</v>
      </c>
      <c r="Z150" s="76">
        <f>IF(T150=0,0,ROUND((T150+L150)/X150/10,2))</f>
        <v>0</v>
      </c>
      <c r="AA150" s="76">
        <f>IF(U150=0,0,ROUND((U150+Q150)/Y150/10,2))</f>
        <v>0</v>
      </c>
      <c r="AB150" s="76">
        <f>Z150+AA150</f>
        <v>0</v>
      </c>
      <c r="AC150" s="47">
        <v>0</v>
      </c>
      <c r="AD150" s="47">
        <v>0</v>
      </c>
      <c r="AE150" s="47">
        <f>AC150+AD150</f>
        <v>0</v>
      </c>
      <c r="AF150" s="41">
        <f>AG150+AN150</f>
        <v>0</v>
      </c>
      <c r="AG150" s="41">
        <f>AI150+AJ150+AK150+AL150+AM150</f>
        <v>0</v>
      </c>
      <c r="AH150" s="5"/>
      <c r="AI150" s="9"/>
      <c r="AJ150" s="9"/>
      <c r="AK150" s="9"/>
      <c r="AL150" s="9"/>
      <c r="AM150" s="9"/>
      <c r="AN150" s="41">
        <f>AO150+AP150+AQ150</f>
        <v>0</v>
      </c>
      <c r="AO150" s="9"/>
      <c r="AP150" s="9"/>
      <c r="AQ150" s="9"/>
      <c r="AR150" s="88">
        <f>((AL150+AK150+AJ150)-((V150)*-1))*-1</f>
        <v>0</v>
      </c>
      <c r="AS150" s="88">
        <f>((AO150+AP150)-((W150)*-1))*-1</f>
        <v>0</v>
      </c>
      <c r="AT150" s="46" t="s">
        <v>225</v>
      </c>
      <c r="AU150" s="9">
        <v>26460</v>
      </c>
      <c r="AV150" s="93">
        <v>0</v>
      </c>
      <c r="AW150" s="93">
        <f t="shared" si="1028"/>
        <v>0</v>
      </c>
      <c r="AX150" s="93">
        <f>AV150+AW150</f>
        <v>0</v>
      </c>
      <c r="AY150" s="95">
        <f t="shared" si="1029"/>
        <v>0</v>
      </c>
      <c r="AZ150" s="95">
        <f t="shared" si="1030"/>
        <v>0</v>
      </c>
      <c r="BA150" s="96">
        <f>BB150+BI150</f>
        <v>0</v>
      </c>
      <c r="BB150" s="96">
        <f>BD150+BE150+BF150+BG150+BH150</f>
        <v>0</v>
      </c>
      <c r="BC150" s="97"/>
      <c r="BD150" s="88"/>
      <c r="BE150" s="88"/>
      <c r="BF150" s="88"/>
      <c r="BG150" s="88"/>
      <c r="BH150" s="88"/>
      <c r="BI150" s="96">
        <f>BJ150+BK150+BL150</f>
        <v>0</v>
      </c>
      <c r="BJ150" s="88"/>
      <c r="BK150" s="88"/>
      <c r="BL150" s="88"/>
      <c r="BM150" s="88">
        <f t="shared" si="1031"/>
        <v>0</v>
      </c>
      <c r="BN150" s="88">
        <f t="shared" si="1032"/>
        <v>0</v>
      </c>
      <c r="BO150" s="46" t="s">
        <v>225</v>
      </c>
      <c r="BP150" s="9">
        <v>26460</v>
      </c>
      <c r="BQ150" s="93">
        <v>0</v>
      </c>
      <c r="BR150" s="93">
        <f t="shared" si="1034"/>
        <v>0</v>
      </c>
      <c r="BS150" s="93">
        <f>BQ150+BR150</f>
        <v>0</v>
      </c>
      <c r="BT150" s="96">
        <f>BU150+CB150</f>
        <v>0</v>
      </c>
      <c r="BU150" s="96">
        <f>BW150+BX150+BY150+BZ150+CA150</f>
        <v>0</v>
      </c>
      <c r="BV150" s="84"/>
      <c r="BW150" s="85"/>
      <c r="BX150" s="85"/>
      <c r="BY150" s="85"/>
      <c r="BZ150" s="85"/>
      <c r="CA150" s="85"/>
      <c r="CB150" s="41">
        <f t="shared" si="1035"/>
        <v>0</v>
      </c>
      <c r="CC150" s="85"/>
      <c r="CD150" s="85"/>
      <c r="CE150" s="85"/>
      <c r="CF150" s="88">
        <f t="shared" si="1036"/>
        <v>0</v>
      </c>
      <c r="CG150" s="88">
        <f t="shared" si="1037"/>
        <v>0</v>
      </c>
      <c r="CH150" s="46" t="s">
        <v>225</v>
      </c>
      <c r="CI150" s="9">
        <v>26460</v>
      </c>
      <c r="CJ150" s="99">
        <v>0</v>
      </c>
      <c r="CK150" s="99">
        <f t="shared" si="1039"/>
        <v>0</v>
      </c>
      <c r="CL150" s="99">
        <f>CJ150+CK150</f>
        <v>0</v>
      </c>
      <c r="CM150" s="96">
        <f>CN150+CU150</f>
        <v>0</v>
      </c>
      <c r="CN150" s="96">
        <f>CP150+CQ150+CR150+CS150+CT150</f>
        <v>0</v>
      </c>
      <c r="CO150" s="97"/>
      <c r="CP150" s="88"/>
      <c r="CQ150" s="88"/>
      <c r="CR150" s="88"/>
      <c r="CS150" s="88"/>
      <c r="CT150" s="88"/>
      <c r="CU150" s="96">
        <f t="shared" si="1040"/>
        <v>0</v>
      </c>
      <c r="CV150" s="88"/>
      <c r="CW150" s="88"/>
      <c r="CX150" s="88"/>
      <c r="CY150" s="88">
        <f t="shared" si="1041"/>
        <v>0</v>
      </c>
      <c r="CZ150" s="88">
        <f t="shared" si="1042"/>
        <v>0</v>
      </c>
      <c r="DA150" s="46" t="s">
        <v>225</v>
      </c>
      <c r="DB150" s="9">
        <v>26460</v>
      </c>
      <c r="DC150" s="99">
        <v>0</v>
      </c>
      <c r="DD150" s="99">
        <f t="shared" si="1050"/>
        <v>0</v>
      </c>
      <c r="DE150" s="99">
        <f>DC150+DD150</f>
        <v>0</v>
      </c>
      <c r="DF150" s="96">
        <f>DG150+DN150</f>
        <v>0</v>
      </c>
      <c r="DG150" s="96">
        <f>DI150+DJ150+DK150+DL150+DM150</f>
        <v>0</v>
      </c>
      <c r="DH150" s="97"/>
      <c r="DI150" s="88"/>
      <c r="DJ150" s="88"/>
      <c r="DK150" s="88"/>
      <c r="DL150" s="88"/>
      <c r="DM150" s="88"/>
      <c r="DN150" s="96">
        <f t="shared" si="1045"/>
        <v>0</v>
      </c>
      <c r="DO150" s="88"/>
      <c r="DP150" s="88"/>
      <c r="DQ150" s="88"/>
      <c r="DR150" s="88">
        <f t="shared" si="1046"/>
        <v>0</v>
      </c>
      <c r="DS150" s="88">
        <f t="shared" si="1047"/>
        <v>0</v>
      </c>
      <c r="DT150" s="46" t="s">
        <v>225</v>
      </c>
      <c r="DU150" s="9">
        <v>26460</v>
      </c>
      <c r="DV150" s="99">
        <v>0</v>
      </c>
      <c r="DW150" s="99">
        <f t="shared" si="1051"/>
        <v>0</v>
      </c>
      <c r="DX150" s="99">
        <f>DV150+DW150</f>
        <v>0</v>
      </c>
    </row>
    <row r="151" spans="1:128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41">
        <f>I151+P151</f>
        <v>0</v>
      </c>
      <c r="I151" s="41">
        <f>K151+L151+M151+N151+O151</f>
        <v>0</v>
      </c>
      <c r="J151" s="5"/>
      <c r="K151" s="9"/>
      <c r="L151" s="9"/>
      <c r="M151" s="9"/>
      <c r="N151" s="9"/>
      <c r="O151" s="9"/>
      <c r="P151" s="41">
        <f>Q151+R151+S151</f>
        <v>0</v>
      </c>
      <c r="Q151" s="9"/>
      <c r="R151" s="9"/>
      <c r="S151" s="9"/>
      <c r="T151" s="71">
        <f>(L151+M151+N151)*-1</f>
        <v>0</v>
      </c>
      <c r="U151" s="71">
        <f>(Q151+R151)*-1</f>
        <v>0</v>
      </c>
      <c r="V151" s="9">
        <f t="shared" si="1026"/>
        <v>0</v>
      </c>
      <c r="W151" s="9">
        <f t="shared" si="1026"/>
        <v>0</v>
      </c>
      <c r="X151" s="9">
        <v>42328</v>
      </c>
      <c r="Y151" s="9">
        <v>23868</v>
      </c>
      <c r="Z151" s="76">
        <f>IF(T151=0,0,ROUND((T151+L151)/X151/10,2))</f>
        <v>0</v>
      </c>
      <c r="AA151" s="76">
        <f>IF(U151=0,0,ROUND((U151+Q151)/Y151/10,2))</f>
        <v>0</v>
      </c>
      <c r="AB151" s="76">
        <f>Z151+AA151</f>
        <v>0</v>
      </c>
      <c r="AC151" s="47">
        <v>0</v>
      </c>
      <c r="AD151" s="47">
        <v>0</v>
      </c>
      <c r="AE151" s="47">
        <f>AC151+AD151</f>
        <v>0</v>
      </c>
      <c r="AF151" s="41">
        <f>AG151+AN151</f>
        <v>0</v>
      </c>
      <c r="AG151" s="41">
        <f>AI151+AJ151+AK151+AL151+AM151</f>
        <v>0</v>
      </c>
      <c r="AH151" s="5"/>
      <c r="AI151" s="9"/>
      <c r="AJ151" s="9"/>
      <c r="AK151" s="9"/>
      <c r="AL151" s="9"/>
      <c r="AM151" s="9"/>
      <c r="AN151" s="41">
        <f>AO151+AP151+AQ151</f>
        <v>0</v>
      </c>
      <c r="AO151" s="9"/>
      <c r="AP151" s="9"/>
      <c r="AQ151" s="9"/>
      <c r="AR151" s="88">
        <f>((AL151+AK151+AJ151)-((V151)*-1))*-1</f>
        <v>0</v>
      </c>
      <c r="AS151" s="88">
        <f>((AO151+AP151)-((W151)*-1))*-1</f>
        <v>0</v>
      </c>
      <c r="AT151" s="9">
        <v>42328</v>
      </c>
      <c r="AU151" s="9">
        <v>23868</v>
      </c>
      <c r="AV151" s="93">
        <f t="shared" si="1027"/>
        <v>0</v>
      </c>
      <c r="AW151" s="93">
        <f t="shared" si="1028"/>
        <v>0</v>
      </c>
      <c r="AX151" s="93">
        <f>AV151+AW151</f>
        <v>0</v>
      </c>
      <c r="AY151" s="95">
        <f t="shared" si="1029"/>
        <v>0</v>
      </c>
      <c r="AZ151" s="95">
        <f t="shared" si="1030"/>
        <v>0</v>
      </c>
      <c r="BA151" s="96">
        <f>BB151+BI151</f>
        <v>0</v>
      </c>
      <c r="BB151" s="96">
        <f>BD151+BE151+BF151+BG151+BH151</f>
        <v>0</v>
      </c>
      <c r="BC151" s="97"/>
      <c r="BD151" s="88"/>
      <c r="BE151" s="88"/>
      <c r="BF151" s="88"/>
      <c r="BG151" s="88"/>
      <c r="BH151" s="88"/>
      <c r="BI151" s="96">
        <f>BJ151+BK151+BL151</f>
        <v>0</v>
      </c>
      <c r="BJ151" s="88"/>
      <c r="BK151" s="88"/>
      <c r="BL151" s="88"/>
      <c r="BM151" s="88">
        <f t="shared" si="1031"/>
        <v>0</v>
      </c>
      <c r="BN151" s="88">
        <f t="shared" si="1032"/>
        <v>0</v>
      </c>
      <c r="BO151" s="9">
        <v>42328</v>
      </c>
      <c r="BP151" s="9">
        <v>23868</v>
      </c>
      <c r="BQ151" s="93">
        <f t="shared" si="1033"/>
        <v>0</v>
      </c>
      <c r="BR151" s="93">
        <f t="shared" si="1034"/>
        <v>0</v>
      </c>
      <c r="BS151" s="93">
        <f>BQ151+BR151</f>
        <v>0</v>
      </c>
      <c r="BT151" s="96">
        <f>BU151+CB151</f>
        <v>0</v>
      </c>
      <c r="BU151" s="96">
        <f>BW151+BX151+BY151+BZ151+CA151</f>
        <v>0</v>
      </c>
      <c r="BV151" s="84"/>
      <c r="BW151" s="85"/>
      <c r="BX151" s="85"/>
      <c r="BY151" s="85"/>
      <c r="BZ151" s="85"/>
      <c r="CA151" s="85"/>
      <c r="CB151" s="41">
        <f t="shared" si="1035"/>
        <v>0</v>
      </c>
      <c r="CC151" s="85"/>
      <c r="CD151" s="85"/>
      <c r="CE151" s="85"/>
      <c r="CF151" s="88">
        <f t="shared" si="1036"/>
        <v>0</v>
      </c>
      <c r="CG151" s="88">
        <f t="shared" si="1037"/>
        <v>0</v>
      </c>
      <c r="CH151" s="9">
        <v>42328</v>
      </c>
      <c r="CI151" s="9">
        <v>23868</v>
      </c>
      <c r="CJ151" s="99">
        <f t="shared" si="1038"/>
        <v>0</v>
      </c>
      <c r="CK151" s="99">
        <f t="shared" si="1039"/>
        <v>0</v>
      </c>
      <c r="CL151" s="99">
        <f>CJ151+CK151</f>
        <v>0</v>
      </c>
      <c r="CM151" s="96">
        <f>CN151+CU151</f>
        <v>0</v>
      </c>
      <c r="CN151" s="96">
        <f>CP151+CQ151+CR151+CS151+CT151</f>
        <v>0</v>
      </c>
      <c r="CO151" s="97"/>
      <c r="CP151" s="88"/>
      <c r="CQ151" s="88"/>
      <c r="CR151" s="88"/>
      <c r="CS151" s="88"/>
      <c r="CT151" s="88"/>
      <c r="CU151" s="96">
        <f t="shared" si="1040"/>
        <v>0</v>
      </c>
      <c r="CV151" s="88"/>
      <c r="CW151" s="88"/>
      <c r="CX151" s="88"/>
      <c r="CY151" s="88">
        <f t="shared" si="1041"/>
        <v>0</v>
      </c>
      <c r="CZ151" s="88">
        <f t="shared" si="1042"/>
        <v>0</v>
      </c>
      <c r="DA151" s="9">
        <v>42328</v>
      </c>
      <c r="DB151" s="9">
        <v>23868</v>
      </c>
      <c r="DC151" s="99">
        <f t="shared" ref="DC151" si="1052">ROUND(((CR151+CS151)-(BY151+BZ151))/DA151/10,2)*-1</f>
        <v>0</v>
      </c>
      <c r="DD151" s="99">
        <f t="shared" si="1050"/>
        <v>0</v>
      </c>
      <c r="DE151" s="99">
        <f>DC151+DD151</f>
        <v>0</v>
      </c>
      <c r="DF151" s="96">
        <f>DG151+DN151</f>
        <v>0</v>
      </c>
      <c r="DG151" s="96">
        <f>DI151+DJ151+DK151+DL151+DM151</f>
        <v>0</v>
      </c>
      <c r="DH151" s="97"/>
      <c r="DI151" s="88"/>
      <c r="DJ151" s="88"/>
      <c r="DK151" s="88"/>
      <c r="DL151" s="88"/>
      <c r="DM151" s="88"/>
      <c r="DN151" s="96">
        <f t="shared" si="1045"/>
        <v>0</v>
      </c>
      <c r="DO151" s="88"/>
      <c r="DP151" s="88"/>
      <c r="DQ151" s="88"/>
      <c r="DR151" s="88">
        <f t="shared" si="1046"/>
        <v>0</v>
      </c>
      <c r="DS151" s="88">
        <f t="shared" si="1047"/>
        <v>0</v>
      </c>
      <c r="DT151" s="9">
        <v>42328</v>
      </c>
      <c r="DU151" s="9">
        <v>23868</v>
      </c>
      <c r="DV151" s="99">
        <f t="shared" ref="DV151" si="1053">ROUND(((DK151+DL151)-(CR151+CS151))/DT151/10,2)*-1</f>
        <v>0</v>
      </c>
      <c r="DW151" s="99">
        <f t="shared" si="1051"/>
        <v>0</v>
      </c>
      <c r="DX151" s="99">
        <f>DV151+DW151</f>
        <v>0</v>
      </c>
    </row>
    <row r="152" spans="1:128" x14ac:dyDescent="0.25">
      <c r="A152" s="30"/>
      <c r="B152" s="31"/>
      <c r="C152" s="32"/>
      <c r="D152" s="33" t="s">
        <v>180</v>
      </c>
      <c r="E152" s="31"/>
      <c r="F152" s="31"/>
      <c r="G152" s="32"/>
      <c r="H152" s="34">
        <f t="shared" ref="H152:AB152" si="1054">SUBTOTAL(9,H147:H151)</f>
        <v>745660</v>
      </c>
      <c r="I152" s="34">
        <f t="shared" si="1054"/>
        <v>339660</v>
      </c>
      <c r="J152" s="34">
        <f t="shared" si="1054"/>
        <v>13.5</v>
      </c>
      <c r="K152" s="34">
        <f t="shared" si="1054"/>
        <v>339660</v>
      </c>
      <c r="L152" s="34">
        <f t="shared" si="1054"/>
        <v>0</v>
      </c>
      <c r="M152" s="34">
        <f t="shared" si="1054"/>
        <v>0</v>
      </c>
      <c r="N152" s="34">
        <f t="shared" si="1054"/>
        <v>0</v>
      </c>
      <c r="O152" s="34">
        <f t="shared" si="1054"/>
        <v>0</v>
      </c>
      <c r="P152" s="34">
        <f t="shared" si="1054"/>
        <v>406000</v>
      </c>
      <c r="Q152" s="34">
        <f t="shared" si="1054"/>
        <v>105000</v>
      </c>
      <c r="R152" s="34">
        <f t="shared" si="1054"/>
        <v>301000</v>
      </c>
      <c r="S152" s="34">
        <f t="shared" si="1054"/>
        <v>0</v>
      </c>
      <c r="T152" s="34">
        <f t="shared" si="1054"/>
        <v>0</v>
      </c>
      <c r="U152" s="34">
        <f t="shared" si="1054"/>
        <v>-406000</v>
      </c>
      <c r="V152" s="34">
        <f t="shared" si="1054"/>
        <v>0</v>
      </c>
      <c r="W152" s="34">
        <f t="shared" si="1054"/>
        <v>-263900</v>
      </c>
      <c r="X152" s="34">
        <f t="shared" si="1054"/>
        <v>98395</v>
      </c>
      <c r="Y152" s="34">
        <f t="shared" si="1054"/>
        <v>103918</v>
      </c>
      <c r="Z152" s="48">
        <f t="shared" si="1054"/>
        <v>0</v>
      </c>
      <c r="AA152" s="48">
        <f t="shared" si="1054"/>
        <v>-1.1200000000000001</v>
      </c>
      <c r="AB152" s="48">
        <f t="shared" si="1054"/>
        <v>-1.1200000000000001</v>
      </c>
      <c r="AC152" s="48">
        <v>0</v>
      </c>
      <c r="AD152" s="48">
        <v>-0.98</v>
      </c>
      <c r="AE152" s="48">
        <f t="shared" ref="AE152:AX152" si="1055">SUBTOTAL(9,AE147:AE151)</f>
        <v>-0.98</v>
      </c>
      <c r="AF152" s="34">
        <f t="shared" si="1055"/>
        <v>745660</v>
      </c>
      <c r="AG152" s="34">
        <f t="shared" si="1055"/>
        <v>339660</v>
      </c>
      <c r="AH152" s="34">
        <f t="shared" si="1055"/>
        <v>13.5</v>
      </c>
      <c r="AI152" s="34">
        <f t="shared" si="1055"/>
        <v>339660</v>
      </c>
      <c r="AJ152" s="34">
        <f t="shared" si="1055"/>
        <v>0</v>
      </c>
      <c r="AK152" s="34">
        <f t="shared" si="1055"/>
        <v>0</v>
      </c>
      <c r="AL152" s="34">
        <f t="shared" si="1055"/>
        <v>0</v>
      </c>
      <c r="AM152" s="34">
        <f t="shared" si="1055"/>
        <v>0</v>
      </c>
      <c r="AN152" s="34">
        <f t="shared" si="1055"/>
        <v>406000</v>
      </c>
      <c r="AO152" s="34">
        <f t="shared" si="1055"/>
        <v>105000</v>
      </c>
      <c r="AP152" s="34">
        <f t="shared" si="1055"/>
        <v>301000</v>
      </c>
      <c r="AQ152" s="34">
        <f t="shared" si="1055"/>
        <v>0</v>
      </c>
      <c r="AR152" s="34">
        <f t="shared" si="1055"/>
        <v>0</v>
      </c>
      <c r="AS152" s="34">
        <f t="shared" si="1055"/>
        <v>-142100</v>
      </c>
      <c r="AT152" s="34">
        <f t="shared" si="1055"/>
        <v>98395</v>
      </c>
      <c r="AU152" s="34">
        <f t="shared" si="1055"/>
        <v>103918</v>
      </c>
      <c r="AV152" s="48">
        <f t="shared" si="1055"/>
        <v>0</v>
      </c>
      <c r="AW152" s="48">
        <f t="shared" si="1055"/>
        <v>-0.14000000000000001</v>
      </c>
      <c r="AX152" s="48">
        <f t="shared" si="1055"/>
        <v>-0.14000000000000001</v>
      </c>
      <c r="AY152"/>
      <c r="AZ152"/>
      <c r="BA152" s="34">
        <f t="shared" ref="BA152:BS152" si="1056">SUBTOTAL(9,BA147:BA151)</f>
        <v>745660</v>
      </c>
      <c r="BB152" s="34">
        <f t="shared" si="1056"/>
        <v>339660</v>
      </c>
      <c r="BC152" s="34">
        <f t="shared" si="1056"/>
        <v>13.5</v>
      </c>
      <c r="BD152" s="34">
        <f t="shared" si="1056"/>
        <v>339660</v>
      </c>
      <c r="BE152" s="34">
        <f t="shared" si="1056"/>
        <v>0</v>
      </c>
      <c r="BF152" s="34">
        <f t="shared" si="1056"/>
        <v>0</v>
      </c>
      <c r="BG152" s="34">
        <f t="shared" si="1056"/>
        <v>0</v>
      </c>
      <c r="BH152" s="34">
        <f t="shared" si="1056"/>
        <v>0</v>
      </c>
      <c r="BI152" s="34">
        <f t="shared" si="1056"/>
        <v>406000</v>
      </c>
      <c r="BJ152" s="34">
        <f t="shared" si="1056"/>
        <v>105000</v>
      </c>
      <c r="BK152" s="34">
        <f t="shared" si="1056"/>
        <v>301000</v>
      </c>
      <c r="BL152" s="34">
        <f t="shared" si="1056"/>
        <v>0</v>
      </c>
      <c r="BM152" s="34">
        <f t="shared" si="1056"/>
        <v>0</v>
      </c>
      <c r="BN152" s="34">
        <f t="shared" si="1056"/>
        <v>0</v>
      </c>
      <c r="BO152" s="34">
        <f t="shared" si="1056"/>
        <v>98395</v>
      </c>
      <c r="BP152" s="34">
        <f t="shared" si="1056"/>
        <v>103918</v>
      </c>
      <c r="BQ152" s="48">
        <f t="shared" si="1056"/>
        <v>0</v>
      </c>
      <c r="BR152" s="48">
        <f t="shared" si="1056"/>
        <v>0</v>
      </c>
      <c r="BS152" s="48">
        <f t="shared" si="1056"/>
        <v>0</v>
      </c>
      <c r="BT152" s="34">
        <f t="shared" ref="BT152:CL152" si="1057">SUBTOTAL(9,BT147:BT151)</f>
        <v>595000</v>
      </c>
      <c r="BU152" s="34">
        <f t="shared" si="1057"/>
        <v>339660</v>
      </c>
      <c r="BV152" s="34">
        <f t="shared" si="1057"/>
        <v>13.5</v>
      </c>
      <c r="BW152" s="34">
        <f t="shared" si="1057"/>
        <v>339660</v>
      </c>
      <c r="BX152" s="34">
        <f t="shared" si="1057"/>
        <v>0</v>
      </c>
      <c r="BY152" s="34">
        <f t="shared" si="1057"/>
        <v>0</v>
      </c>
      <c r="BZ152" s="34">
        <f t="shared" si="1057"/>
        <v>0</v>
      </c>
      <c r="CA152" s="34">
        <f t="shared" si="1057"/>
        <v>0</v>
      </c>
      <c r="CB152" s="34">
        <f t="shared" si="1057"/>
        <v>255340</v>
      </c>
      <c r="CC152" s="34">
        <f t="shared" si="1057"/>
        <v>0</v>
      </c>
      <c r="CD152" s="34">
        <f t="shared" si="1057"/>
        <v>255340</v>
      </c>
      <c r="CE152" s="34">
        <f t="shared" si="1057"/>
        <v>0</v>
      </c>
      <c r="CF152" s="34">
        <f t="shared" si="1057"/>
        <v>0</v>
      </c>
      <c r="CG152" s="34">
        <f t="shared" si="1057"/>
        <v>-150660</v>
      </c>
      <c r="CH152" s="34">
        <f t="shared" si="1057"/>
        <v>98395</v>
      </c>
      <c r="CI152" s="34">
        <f t="shared" si="1057"/>
        <v>103918</v>
      </c>
      <c r="CJ152" s="63">
        <f t="shared" si="1057"/>
        <v>0</v>
      </c>
      <c r="CK152" s="63">
        <f t="shared" si="1057"/>
        <v>0.17</v>
      </c>
      <c r="CL152" s="63">
        <f t="shared" si="1057"/>
        <v>0.17</v>
      </c>
      <c r="CM152" s="34">
        <f t="shared" ref="CM152:DE152" si="1058">SUBTOTAL(9,CM147:CM151)</f>
        <v>595000</v>
      </c>
      <c r="CN152" s="34">
        <f t="shared" si="1058"/>
        <v>339660</v>
      </c>
      <c r="CO152" s="34">
        <f t="shared" si="1058"/>
        <v>13.5</v>
      </c>
      <c r="CP152" s="34">
        <f t="shared" si="1058"/>
        <v>339660</v>
      </c>
      <c r="CQ152" s="34">
        <f t="shared" si="1058"/>
        <v>0</v>
      </c>
      <c r="CR152" s="34">
        <f t="shared" si="1058"/>
        <v>0</v>
      </c>
      <c r="CS152" s="34">
        <f t="shared" si="1058"/>
        <v>0</v>
      </c>
      <c r="CT152" s="34">
        <f t="shared" si="1058"/>
        <v>0</v>
      </c>
      <c r="CU152" s="34">
        <f t="shared" si="1058"/>
        <v>255340</v>
      </c>
      <c r="CV152" s="34">
        <f t="shared" si="1058"/>
        <v>0</v>
      </c>
      <c r="CW152" s="34">
        <f t="shared" si="1058"/>
        <v>255340</v>
      </c>
      <c r="CX152" s="34">
        <f t="shared" si="1058"/>
        <v>0</v>
      </c>
      <c r="CY152" s="34">
        <f t="shared" si="1058"/>
        <v>0</v>
      </c>
      <c r="CZ152" s="34">
        <f t="shared" si="1058"/>
        <v>0</v>
      </c>
      <c r="DA152" s="34">
        <f t="shared" si="1058"/>
        <v>98395</v>
      </c>
      <c r="DB152" s="34">
        <f t="shared" si="1058"/>
        <v>103918</v>
      </c>
      <c r="DC152" s="63">
        <f t="shared" si="1058"/>
        <v>0</v>
      </c>
      <c r="DD152" s="63">
        <f t="shared" si="1058"/>
        <v>0</v>
      </c>
      <c r="DE152" s="63">
        <f t="shared" si="1058"/>
        <v>0</v>
      </c>
      <c r="DF152" s="34">
        <f t="shared" ref="DF152:DX152" si="1059">SUBTOTAL(9,DF147:DF151)</f>
        <v>595000</v>
      </c>
      <c r="DG152" s="34">
        <f t="shared" si="1059"/>
        <v>339660</v>
      </c>
      <c r="DH152" s="34">
        <f t="shared" si="1059"/>
        <v>13.5</v>
      </c>
      <c r="DI152" s="34">
        <f t="shared" si="1059"/>
        <v>339660</v>
      </c>
      <c r="DJ152" s="34">
        <f t="shared" si="1059"/>
        <v>0</v>
      </c>
      <c r="DK152" s="34">
        <f t="shared" si="1059"/>
        <v>0</v>
      </c>
      <c r="DL152" s="34">
        <f t="shared" si="1059"/>
        <v>0</v>
      </c>
      <c r="DM152" s="34">
        <f t="shared" si="1059"/>
        <v>0</v>
      </c>
      <c r="DN152" s="34">
        <f t="shared" si="1059"/>
        <v>255340</v>
      </c>
      <c r="DO152" s="34">
        <f t="shared" si="1059"/>
        <v>0</v>
      </c>
      <c r="DP152" s="34">
        <f t="shared" si="1059"/>
        <v>255340</v>
      </c>
      <c r="DQ152" s="34">
        <f t="shared" si="1059"/>
        <v>0</v>
      </c>
      <c r="DR152" s="34">
        <f t="shared" si="1059"/>
        <v>0</v>
      </c>
      <c r="DS152" s="34">
        <f t="shared" si="1059"/>
        <v>0</v>
      </c>
      <c r="DT152" s="34">
        <f t="shared" si="1059"/>
        <v>98395</v>
      </c>
      <c r="DU152" s="34">
        <f t="shared" si="1059"/>
        <v>103918</v>
      </c>
      <c r="DV152" s="63">
        <f t="shared" si="1059"/>
        <v>0</v>
      </c>
      <c r="DW152" s="63">
        <f t="shared" si="1059"/>
        <v>0</v>
      </c>
      <c r="DX152" s="63">
        <f t="shared" si="1059"/>
        <v>0</v>
      </c>
    </row>
    <row r="153" spans="1:128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41">
        <f t="shared" ref="H153:H158" si="1060">I153+P153</f>
        <v>425320</v>
      </c>
      <c r="I153" s="41">
        <f t="shared" ref="I153:I158" si="1061">K153+L153+M153+N153+O153</f>
        <v>80320</v>
      </c>
      <c r="J153" s="5">
        <v>2</v>
      </c>
      <c r="K153" s="9">
        <v>50320</v>
      </c>
      <c r="L153" s="9">
        <v>30000</v>
      </c>
      <c r="M153" s="9"/>
      <c r="N153" s="9"/>
      <c r="O153" s="9"/>
      <c r="P153" s="41">
        <f t="shared" ref="P153:P158" si="1062">Q153+R153+S153</f>
        <v>345000</v>
      </c>
      <c r="Q153" s="9">
        <v>65000</v>
      </c>
      <c r="R153" s="9">
        <v>280000</v>
      </c>
      <c r="S153" s="9"/>
      <c r="T153" s="71">
        <f t="shared" ref="T153:T158" si="1063">(L153+M153+N153)*-1</f>
        <v>-30000</v>
      </c>
      <c r="U153" s="71">
        <f t="shared" ref="U153:U158" si="1064">(Q153+R153)*-1</f>
        <v>-345000</v>
      </c>
      <c r="V153" s="9">
        <f t="shared" ref="V153:W158" si="1065">ROUND(T153*0.65,0)</f>
        <v>-19500</v>
      </c>
      <c r="W153" s="9">
        <f t="shared" si="1065"/>
        <v>-224250</v>
      </c>
      <c r="X153" s="9">
        <v>56067</v>
      </c>
      <c r="Y153" s="9">
        <v>27130</v>
      </c>
      <c r="Z153" s="76">
        <f t="shared" ref="Z153:Z158" si="1066">IF(T153=0,0,ROUND((T153+L153)/X153/10,2))</f>
        <v>0</v>
      </c>
      <c r="AA153" s="76">
        <f t="shared" ref="AA153:AA158" si="1067">IF(U153=0,0,ROUND((U153+Q153)/Y153/10,2))</f>
        <v>-1.03</v>
      </c>
      <c r="AB153" s="76">
        <f t="shared" ref="AB153:AB158" si="1068">Z153+AA153</f>
        <v>-1.03</v>
      </c>
      <c r="AC153" s="47">
        <v>-0.03</v>
      </c>
      <c r="AD153" s="47">
        <v>-0.83</v>
      </c>
      <c r="AE153" s="47">
        <f t="shared" ref="AE153:AE158" si="1069">AC153+AD153</f>
        <v>-0.86</v>
      </c>
      <c r="AF153" s="41">
        <f t="shared" ref="AF153:AF158" si="1070">AG153+AN153</f>
        <v>425320</v>
      </c>
      <c r="AG153" s="41">
        <f t="shared" ref="AG153:AG158" si="1071">AI153+AJ153+AK153+AL153+AM153</f>
        <v>80320</v>
      </c>
      <c r="AH153" s="5">
        <v>2</v>
      </c>
      <c r="AI153" s="9">
        <v>50320</v>
      </c>
      <c r="AJ153" s="9">
        <v>30000</v>
      </c>
      <c r="AK153" s="9"/>
      <c r="AL153" s="9"/>
      <c r="AM153" s="9"/>
      <c r="AN153" s="41">
        <f t="shared" ref="AN153:AN158" si="1072">AO153+AP153+AQ153</f>
        <v>345000</v>
      </c>
      <c r="AO153" s="9">
        <v>65000</v>
      </c>
      <c r="AP153" s="9">
        <v>280000</v>
      </c>
      <c r="AQ153" s="9"/>
      <c r="AR153" s="88">
        <f t="shared" ref="AR153:AR158" si="1073">((AL153+AK153+AJ153)-((V153)*-1))*-1</f>
        <v>-10500</v>
      </c>
      <c r="AS153" s="88">
        <f t="shared" ref="AS153:AS158" si="1074">((AO153+AP153)-((W153)*-1))*-1</f>
        <v>-120750</v>
      </c>
      <c r="AT153" s="9">
        <v>56067</v>
      </c>
      <c r="AU153" s="9">
        <v>27130</v>
      </c>
      <c r="AV153" s="93">
        <f t="shared" ref="AV153:AV158" si="1075">ROUND((AY153/AT153/10)+(AC153),2)*-1</f>
        <v>0.03</v>
      </c>
      <c r="AW153" s="93">
        <f t="shared" ref="AW153:AW158" si="1076">ROUND((AZ153/AU153/10)+AD153,2)*-1</f>
        <v>-0.2</v>
      </c>
      <c r="AX153" s="93">
        <f t="shared" ref="AX153:AX158" si="1077">AV153+AW153</f>
        <v>-0.17</v>
      </c>
      <c r="AY153" s="95">
        <f t="shared" ref="AY153:AY158" si="1078">AK153+AL153</f>
        <v>0</v>
      </c>
      <c r="AZ153" s="95">
        <f t="shared" ref="AZ153:AZ158" si="1079">AP153</f>
        <v>280000</v>
      </c>
      <c r="BA153" s="96">
        <f t="shared" ref="BA153:BA158" si="1080">BB153+BI153</f>
        <v>425320</v>
      </c>
      <c r="BB153" s="96">
        <f t="shared" ref="BB153:BB158" si="1081">BD153+BE153+BF153+BG153+BH153</f>
        <v>80320</v>
      </c>
      <c r="BC153" s="97">
        <v>2</v>
      </c>
      <c r="BD153" s="88">
        <v>50320</v>
      </c>
      <c r="BE153" s="88">
        <v>30000</v>
      </c>
      <c r="BF153" s="88"/>
      <c r="BG153" s="88"/>
      <c r="BH153" s="88"/>
      <c r="BI153" s="96">
        <f t="shared" ref="BI153:BI158" si="1082">BJ153+BK153+BL153</f>
        <v>345000</v>
      </c>
      <c r="BJ153" s="88">
        <v>65000</v>
      </c>
      <c r="BK153" s="88">
        <v>280000</v>
      </c>
      <c r="BL153" s="88"/>
      <c r="BM153" s="88">
        <f t="shared" ref="BM153:BM158" si="1083">(BE153+BF153+BG153)-(AJ153+AK153+AL153)</f>
        <v>0</v>
      </c>
      <c r="BN153" s="88">
        <f t="shared" ref="BN153:BN158" si="1084">(BJ153+BK153)-(AO153+AP153)</f>
        <v>0</v>
      </c>
      <c r="BO153" s="9">
        <v>56067</v>
      </c>
      <c r="BP153" s="9">
        <v>27130</v>
      </c>
      <c r="BQ153" s="93">
        <f t="shared" ref="BQ153:BQ158" si="1085">ROUND(((BF153+BG153)-(AK153+AL153))/BO153/10,2)*-1</f>
        <v>0</v>
      </c>
      <c r="BR153" s="93">
        <f t="shared" ref="BR153:BR158" si="1086">ROUND(((BK153-AP153)/BP153/10),2)*-1</f>
        <v>0</v>
      </c>
      <c r="BS153" s="93">
        <f t="shared" ref="BS153:BS158" si="1087">BQ153+BR153</f>
        <v>0</v>
      </c>
      <c r="BT153" s="96">
        <f t="shared" ref="BT153:BT158" si="1088">BU153+CB153</f>
        <v>425320</v>
      </c>
      <c r="BU153" s="96">
        <f t="shared" ref="BU153:BU158" si="1089">BW153+BX153+BY153+BZ153+CA153</f>
        <v>80320</v>
      </c>
      <c r="BV153" s="97">
        <v>2</v>
      </c>
      <c r="BW153" s="88">
        <v>50320</v>
      </c>
      <c r="BX153" s="88">
        <v>30000</v>
      </c>
      <c r="BY153" s="88"/>
      <c r="BZ153" s="88"/>
      <c r="CA153" s="88"/>
      <c r="CB153" s="96">
        <f t="shared" ref="CB153:CB158" si="1090">CC153+CD153+CE153</f>
        <v>345000</v>
      </c>
      <c r="CC153" s="88">
        <v>65000</v>
      </c>
      <c r="CD153" s="88">
        <v>280000</v>
      </c>
      <c r="CE153" s="88"/>
      <c r="CF153" s="88">
        <f t="shared" ref="CF153:CF158" si="1091">(BX153+BY153+BZ153)-(BE153+BF153+BG153)</f>
        <v>0</v>
      </c>
      <c r="CG153" s="88">
        <f t="shared" ref="CG153:CG158" si="1092">(CC153+CD153)-(BJ153+BK153)</f>
        <v>0</v>
      </c>
      <c r="CH153" s="9">
        <v>56067</v>
      </c>
      <c r="CI153" s="9">
        <v>27130</v>
      </c>
      <c r="CJ153" s="99">
        <f t="shared" ref="CJ153:CJ158" si="1093">ROUND(((BY153+BZ153)-(BF153+BG153))/CH153/10,2)*-1</f>
        <v>0</v>
      </c>
      <c r="CK153" s="99">
        <f t="shared" ref="CK153:CK158" si="1094">ROUND(((CD153-BK153)/CI153/10),2)*-1</f>
        <v>0</v>
      </c>
      <c r="CL153" s="99">
        <f t="shared" ref="CL153:CL158" si="1095">CJ153+CK153</f>
        <v>0</v>
      </c>
      <c r="CM153" s="96">
        <f t="shared" ref="CM153:CM158" si="1096">CN153+CU153</f>
        <v>425320</v>
      </c>
      <c r="CN153" s="96">
        <f t="shared" ref="CN153:CN158" si="1097">CP153+CQ153+CR153+CS153+CT153</f>
        <v>80320</v>
      </c>
      <c r="CO153" s="97">
        <v>2</v>
      </c>
      <c r="CP153" s="88">
        <v>50320</v>
      </c>
      <c r="CQ153" s="88">
        <v>30000</v>
      </c>
      <c r="CR153" s="88"/>
      <c r="CS153" s="88"/>
      <c r="CT153" s="88"/>
      <c r="CU153" s="96">
        <f t="shared" ref="CU153:CU158" si="1098">CV153+CW153+CX153</f>
        <v>345000</v>
      </c>
      <c r="CV153" s="88">
        <v>65000</v>
      </c>
      <c r="CW153" s="88">
        <v>280000</v>
      </c>
      <c r="CX153" s="88"/>
      <c r="CY153" s="88">
        <f t="shared" ref="CY153:CY158" si="1099">(CQ153+CR153+CS153)-(BX153+BY153+BZ153)</f>
        <v>0</v>
      </c>
      <c r="CZ153" s="88">
        <f t="shared" ref="CZ153:CZ158" si="1100">(CV153+CW153)-(CC153+CD153)</f>
        <v>0</v>
      </c>
      <c r="DA153" s="9">
        <v>56067</v>
      </c>
      <c r="DB153" s="9">
        <v>27130</v>
      </c>
      <c r="DC153" s="99">
        <f t="shared" ref="DC153:DC154" si="1101">ROUND(((CR153+CS153)-(BY153+BZ153))/DA153/10,2)*-1</f>
        <v>0</v>
      </c>
      <c r="DD153" s="99">
        <f t="shared" ref="DD153:DD154" si="1102">ROUND(((CW153-CD153)/DB153/10),2)*-1</f>
        <v>0</v>
      </c>
      <c r="DE153" s="99">
        <f t="shared" ref="DE153:DE158" si="1103">DC153+DD153</f>
        <v>0</v>
      </c>
      <c r="DF153" s="96">
        <f t="shared" ref="DF153:DF158" si="1104">DG153+DN153</f>
        <v>425320</v>
      </c>
      <c r="DG153" s="96">
        <f t="shared" ref="DG153:DG158" si="1105">DI153+DJ153+DK153+DL153+DM153</f>
        <v>80320</v>
      </c>
      <c r="DH153" s="97">
        <v>2</v>
      </c>
      <c r="DI153" s="88">
        <v>50320</v>
      </c>
      <c r="DJ153" s="88">
        <v>30000</v>
      </c>
      <c r="DK153" s="88"/>
      <c r="DL153" s="88"/>
      <c r="DM153" s="88"/>
      <c r="DN153" s="96">
        <f t="shared" ref="DN153:DN158" si="1106">DO153+DP153+DQ153</f>
        <v>345000</v>
      </c>
      <c r="DO153" s="88">
        <v>65000</v>
      </c>
      <c r="DP153" s="88">
        <v>280000</v>
      </c>
      <c r="DQ153" s="88"/>
      <c r="DR153" s="88">
        <f t="shared" ref="DR153:DR158" si="1107">(DJ153+DK153+DL153)-(CQ153+CR153+CS153)</f>
        <v>0</v>
      </c>
      <c r="DS153" s="88">
        <f t="shared" ref="DS153:DS158" si="1108">(DO153+DP153)-(CV153+CW153)</f>
        <v>0</v>
      </c>
      <c r="DT153" s="9">
        <v>56067</v>
      </c>
      <c r="DU153" s="9">
        <v>27130</v>
      </c>
      <c r="DV153" s="99">
        <f t="shared" ref="DV153:DV154" si="1109">ROUND(((DK153+DL153)-(CR153+CS153))/DT153/10,2)*-1</f>
        <v>0</v>
      </c>
      <c r="DW153" s="99">
        <f t="shared" ref="DW153:DW154" si="1110">ROUND(((DP153-CW153)/DU153/10),2)*-1</f>
        <v>0</v>
      </c>
      <c r="DX153" s="99">
        <f t="shared" ref="DX153:DX158" si="1111">DV153+DW153</f>
        <v>0</v>
      </c>
    </row>
    <row r="154" spans="1:128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41">
        <f t="shared" si="1060"/>
        <v>0</v>
      </c>
      <c r="I154" s="41">
        <f t="shared" si="1061"/>
        <v>0</v>
      </c>
      <c r="J154" s="5"/>
      <c r="K154" s="9"/>
      <c r="L154" s="9"/>
      <c r="M154" s="9"/>
      <c r="N154" s="9"/>
      <c r="O154" s="9"/>
      <c r="P154" s="41">
        <f t="shared" si="1062"/>
        <v>0</v>
      </c>
      <c r="Q154" s="9"/>
      <c r="R154" s="9"/>
      <c r="S154" s="9"/>
      <c r="T154" s="71">
        <f t="shared" si="1063"/>
        <v>0</v>
      </c>
      <c r="U154" s="71">
        <f t="shared" si="1064"/>
        <v>0</v>
      </c>
      <c r="V154" s="9">
        <f t="shared" si="1065"/>
        <v>0</v>
      </c>
      <c r="W154" s="9">
        <f t="shared" si="1065"/>
        <v>0</v>
      </c>
      <c r="X154" s="9">
        <v>56067</v>
      </c>
      <c r="Y154" s="9">
        <v>27130</v>
      </c>
      <c r="Z154" s="76">
        <f t="shared" si="1066"/>
        <v>0</v>
      </c>
      <c r="AA154" s="76">
        <f t="shared" si="1067"/>
        <v>0</v>
      </c>
      <c r="AB154" s="76">
        <f t="shared" si="1068"/>
        <v>0</v>
      </c>
      <c r="AC154" s="47">
        <v>0</v>
      </c>
      <c r="AD154" s="47">
        <v>0</v>
      </c>
      <c r="AE154" s="47">
        <f t="shared" si="1069"/>
        <v>0</v>
      </c>
      <c r="AF154" s="41">
        <f t="shared" si="1070"/>
        <v>0</v>
      </c>
      <c r="AG154" s="41">
        <f t="shared" si="1071"/>
        <v>0</v>
      </c>
      <c r="AH154" s="5"/>
      <c r="AI154" s="9"/>
      <c r="AJ154" s="9"/>
      <c r="AK154" s="9"/>
      <c r="AL154" s="9"/>
      <c r="AM154" s="9"/>
      <c r="AN154" s="41">
        <f t="shared" si="1072"/>
        <v>0</v>
      </c>
      <c r="AO154" s="9"/>
      <c r="AP154" s="9"/>
      <c r="AQ154" s="9"/>
      <c r="AR154" s="88">
        <f t="shared" si="1073"/>
        <v>0</v>
      </c>
      <c r="AS154" s="88">
        <f t="shared" si="1074"/>
        <v>0</v>
      </c>
      <c r="AT154" s="9">
        <v>56067</v>
      </c>
      <c r="AU154" s="9">
        <v>27130</v>
      </c>
      <c r="AV154" s="93">
        <f t="shared" si="1075"/>
        <v>0</v>
      </c>
      <c r="AW154" s="93">
        <f t="shared" si="1076"/>
        <v>0</v>
      </c>
      <c r="AX154" s="93">
        <f t="shared" si="1077"/>
        <v>0</v>
      </c>
      <c r="AY154" s="95">
        <f t="shared" si="1078"/>
        <v>0</v>
      </c>
      <c r="AZ154" s="95">
        <f t="shared" si="1079"/>
        <v>0</v>
      </c>
      <c r="BA154" s="96">
        <f t="shared" si="1080"/>
        <v>0</v>
      </c>
      <c r="BB154" s="96">
        <f t="shared" si="1081"/>
        <v>0</v>
      </c>
      <c r="BC154" s="97"/>
      <c r="BD154" s="88"/>
      <c r="BE154" s="88"/>
      <c r="BF154" s="88"/>
      <c r="BG154" s="88"/>
      <c r="BH154" s="88"/>
      <c r="BI154" s="96">
        <f t="shared" si="1082"/>
        <v>0</v>
      </c>
      <c r="BJ154" s="88"/>
      <c r="BK154" s="88"/>
      <c r="BL154" s="88"/>
      <c r="BM154" s="88">
        <f t="shared" si="1083"/>
        <v>0</v>
      </c>
      <c r="BN154" s="88">
        <f t="shared" si="1084"/>
        <v>0</v>
      </c>
      <c r="BO154" s="9">
        <v>56067</v>
      </c>
      <c r="BP154" s="9">
        <v>27130</v>
      </c>
      <c r="BQ154" s="93">
        <f t="shared" si="1085"/>
        <v>0</v>
      </c>
      <c r="BR154" s="93">
        <f t="shared" si="1086"/>
        <v>0</v>
      </c>
      <c r="BS154" s="93">
        <f t="shared" si="1087"/>
        <v>0</v>
      </c>
      <c r="BT154" s="96">
        <f t="shared" si="1088"/>
        <v>0</v>
      </c>
      <c r="BU154" s="96">
        <f t="shared" si="1089"/>
        <v>0</v>
      </c>
      <c r="BV154" s="97"/>
      <c r="BW154" s="88"/>
      <c r="BX154" s="88"/>
      <c r="BY154" s="88"/>
      <c r="BZ154" s="88"/>
      <c r="CA154" s="88"/>
      <c r="CB154" s="96">
        <f t="shared" si="1090"/>
        <v>0</v>
      </c>
      <c r="CC154" s="88"/>
      <c r="CD154" s="88"/>
      <c r="CE154" s="88"/>
      <c r="CF154" s="88">
        <f t="shared" si="1091"/>
        <v>0</v>
      </c>
      <c r="CG154" s="88">
        <f t="shared" si="1092"/>
        <v>0</v>
      </c>
      <c r="CH154" s="9">
        <v>56067</v>
      </c>
      <c r="CI154" s="9">
        <v>27130</v>
      </c>
      <c r="CJ154" s="99">
        <f t="shared" si="1093"/>
        <v>0</v>
      </c>
      <c r="CK154" s="99">
        <f t="shared" si="1094"/>
        <v>0</v>
      </c>
      <c r="CL154" s="99">
        <f t="shared" si="1095"/>
        <v>0</v>
      </c>
      <c r="CM154" s="96">
        <f t="shared" si="1096"/>
        <v>0</v>
      </c>
      <c r="CN154" s="96">
        <f t="shared" si="1097"/>
        <v>0</v>
      </c>
      <c r="CO154" s="97"/>
      <c r="CP154" s="88"/>
      <c r="CQ154" s="88"/>
      <c r="CR154" s="88"/>
      <c r="CS154" s="88"/>
      <c r="CT154" s="88"/>
      <c r="CU154" s="96">
        <f t="shared" si="1098"/>
        <v>0</v>
      </c>
      <c r="CV154" s="88"/>
      <c r="CW154" s="88"/>
      <c r="CX154" s="88"/>
      <c r="CY154" s="88">
        <f t="shared" si="1099"/>
        <v>0</v>
      </c>
      <c r="CZ154" s="88">
        <f t="shared" si="1100"/>
        <v>0</v>
      </c>
      <c r="DA154" s="9">
        <v>56067</v>
      </c>
      <c r="DB154" s="9">
        <v>27130</v>
      </c>
      <c r="DC154" s="99">
        <f t="shared" si="1101"/>
        <v>0</v>
      </c>
      <c r="DD154" s="99">
        <f t="shared" si="1102"/>
        <v>0</v>
      </c>
      <c r="DE154" s="99">
        <f t="shared" si="1103"/>
        <v>0</v>
      </c>
      <c r="DF154" s="96">
        <f t="shared" si="1104"/>
        <v>0</v>
      </c>
      <c r="DG154" s="96">
        <f t="shared" si="1105"/>
        <v>0</v>
      </c>
      <c r="DH154" s="97"/>
      <c r="DI154" s="88"/>
      <c r="DJ154" s="88"/>
      <c r="DK154" s="88"/>
      <c r="DL154" s="88"/>
      <c r="DM154" s="88"/>
      <c r="DN154" s="96">
        <f t="shared" si="1106"/>
        <v>0</v>
      </c>
      <c r="DO154" s="88"/>
      <c r="DP154" s="88"/>
      <c r="DQ154" s="88"/>
      <c r="DR154" s="88">
        <f t="shared" si="1107"/>
        <v>0</v>
      </c>
      <c r="DS154" s="88">
        <f t="shared" si="1108"/>
        <v>0</v>
      </c>
      <c r="DT154" s="9">
        <v>56067</v>
      </c>
      <c r="DU154" s="9">
        <v>27130</v>
      </c>
      <c r="DV154" s="99">
        <f t="shared" si="1109"/>
        <v>0</v>
      </c>
      <c r="DW154" s="99">
        <f t="shared" si="1110"/>
        <v>0</v>
      </c>
      <c r="DX154" s="99">
        <f t="shared" si="1111"/>
        <v>0</v>
      </c>
    </row>
    <row r="155" spans="1:128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41">
        <f t="shared" si="1060"/>
        <v>0</v>
      </c>
      <c r="I155" s="41">
        <f t="shared" si="1061"/>
        <v>0</v>
      </c>
      <c r="J155" s="5"/>
      <c r="K155" s="9"/>
      <c r="L155" s="9"/>
      <c r="M155" s="9"/>
      <c r="N155" s="9"/>
      <c r="O155" s="9"/>
      <c r="P155" s="41">
        <f t="shared" si="1062"/>
        <v>0</v>
      </c>
      <c r="Q155" s="9"/>
      <c r="R155" s="9"/>
      <c r="S155" s="9"/>
      <c r="T155" s="71">
        <f t="shared" si="1063"/>
        <v>0</v>
      </c>
      <c r="U155" s="71">
        <f t="shared" si="1064"/>
        <v>0</v>
      </c>
      <c r="V155" s="9">
        <f t="shared" si="1065"/>
        <v>0</v>
      </c>
      <c r="W155" s="9">
        <f t="shared" si="1065"/>
        <v>0</v>
      </c>
      <c r="X155" s="46" t="s">
        <v>225</v>
      </c>
      <c r="Y155" s="46" t="s">
        <v>225</v>
      </c>
      <c r="Z155" s="76">
        <f t="shared" si="1066"/>
        <v>0</v>
      </c>
      <c r="AA155" s="76">
        <f t="shared" si="1067"/>
        <v>0</v>
      </c>
      <c r="AB155" s="76">
        <f t="shared" si="1068"/>
        <v>0</v>
      </c>
      <c r="AC155" s="47">
        <v>0</v>
      </c>
      <c r="AD155" s="47">
        <v>0</v>
      </c>
      <c r="AE155" s="47">
        <f t="shared" si="1069"/>
        <v>0</v>
      </c>
      <c r="AF155" s="41">
        <f t="shared" si="1070"/>
        <v>0</v>
      </c>
      <c r="AG155" s="41">
        <f t="shared" si="1071"/>
        <v>0</v>
      </c>
      <c r="AH155" s="5"/>
      <c r="AI155" s="9"/>
      <c r="AJ155" s="9"/>
      <c r="AK155" s="9"/>
      <c r="AL155" s="9"/>
      <c r="AM155" s="9"/>
      <c r="AN155" s="41">
        <f t="shared" si="1072"/>
        <v>0</v>
      </c>
      <c r="AO155" s="9"/>
      <c r="AP155" s="9"/>
      <c r="AQ155" s="9"/>
      <c r="AR155" s="88">
        <f t="shared" si="1073"/>
        <v>0</v>
      </c>
      <c r="AS155" s="88">
        <f t="shared" si="1074"/>
        <v>0</v>
      </c>
      <c r="AT155" s="46" t="s">
        <v>225</v>
      </c>
      <c r="AU155" s="46" t="s">
        <v>225</v>
      </c>
      <c r="AV155" s="93">
        <v>0</v>
      </c>
      <c r="AW155" s="93">
        <v>0</v>
      </c>
      <c r="AX155" s="93">
        <f t="shared" si="1077"/>
        <v>0</v>
      </c>
      <c r="AY155" s="95">
        <f t="shared" si="1078"/>
        <v>0</v>
      </c>
      <c r="AZ155" s="95">
        <f t="shared" si="1079"/>
        <v>0</v>
      </c>
      <c r="BA155" s="96">
        <f t="shared" si="1080"/>
        <v>0</v>
      </c>
      <c r="BB155" s="96">
        <f t="shared" si="1081"/>
        <v>0</v>
      </c>
      <c r="BC155" s="97"/>
      <c r="BD155" s="88"/>
      <c r="BE155" s="88"/>
      <c r="BF155" s="88"/>
      <c r="BG155" s="88"/>
      <c r="BH155" s="88"/>
      <c r="BI155" s="96">
        <f t="shared" si="1082"/>
        <v>0</v>
      </c>
      <c r="BJ155" s="88"/>
      <c r="BK155" s="88"/>
      <c r="BL155" s="88"/>
      <c r="BM155" s="88">
        <f t="shared" si="1083"/>
        <v>0</v>
      </c>
      <c r="BN155" s="88">
        <f t="shared" si="1084"/>
        <v>0</v>
      </c>
      <c r="BO155" s="46" t="s">
        <v>225</v>
      </c>
      <c r="BP155" s="46" t="s">
        <v>225</v>
      </c>
      <c r="BQ155" s="93">
        <v>0</v>
      </c>
      <c r="BR155" s="93">
        <v>0</v>
      </c>
      <c r="BS155" s="93">
        <f t="shared" si="1087"/>
        <v>0</v>
      </c>
      <c r="BT155" s="96">
        <f t="shared" si="1088"/>
        <v>0</v>
      </c>
      <c r="BU155" s="96">
        <f t="shared" si="1089"/>
        <v>0</v>
      </c>
      <c r="BV155" s="97"/>
      <c r="BW155" s="88"/>
      <c r="BX155" s="88"/>
      <c r="BY155" s="88"/>
      <c r="BZ155" s="88"/>
      <c r="CA155" s="88"/>
      <c r="CB155" s="96">
        <f t="shared" si="1090"/>
        <v>0</v>
      </c>
      <c r="CC155" s="88"/>
      <c r="CD155" s="88"/>
      <c r="CE155" s="88"/>
      <c r="CF155" s="88">
        <f t="shared" si="1091"/>
        <v>0</v>
      </c>
      <c r="CG155" s="88">
        <f t="shared" si="1092"/>
        <v>0</v>
      </c>
      <c r="CH155" s="46" t="s">
        <v>225</v>
      </c>
      <c r="CI155" s="46" t="s">
        <v>225</v>
      </c>
      <c r="CJ155" s="99">
        <v>0</v>
      </c>
      <c r="CK155" s="99">
        <v>0</v>
      </c>
      <c r="CL155" s="99">
        <f t="shared" si="1095"/>
        <v>0</v>
      </c>
      <c r="CM155" s="96">
        <f t="shared" si="1096"/>
        <v>0</v>
      </c>
      <c r="CN155" s="96">
        <f t="shared" si="1097"/>
        <v>0</v>
      </c>
      <c r="CO155" s="97"/>
      <c r="CP155" s="88"/>
      <c r="CQ155" s="88"/>
      <c r="CR155" s="88"/>
      <c r="CS155" s="88"/>
      <c r="CT155" s="88"/>
      <c r="CU155" s="96">
        <f t="shared" si="1098"/>
        <v>0</v>
      </c>
      <c r="CV155" s="88"/>
      <c r="CW155" s="88"/>
      <c r="CX155" s="88"/>
      <c r="CY155" s="88">
        <f t="shared" si="1099"/>
        <v>0</v>
      </c>
      <c r="CZ155" s="88">
        <f t="shared" si="1100"/>
        <v>0</v>
      </c>
      <c r="DA155" s="46" t="s">
        <v>225</v>
      </c>
      <c r="DB155" s="46" t="s">
        <v>225</v>
      </c>
      <c r="DC155" s="99">
        <v>0</v>
      </c>
      <c r="DD155" s="99">
        <v>0</v>
      </c>
      <c r="DE155" s="99">
        <f t="shared" si="1103"/>
        <v>0</v>
      </c>
      <c r="DF155" s="96">
        <f t="shared" si="1104"/>
        <v>0</v>
      </c>
      <c r="DG155" s="96">
        <f t="shared" si="1105"/>
        <v>0</v>
      </c>
      <c r="DH155" s="97"/>
      <c r="DI155" s="88"/>
      <c r="DJ155" s="88"/>
      <c r="DK155" s="88"/>
      <c r="DL155" s="88"/>
      <c r="DM155" s="88"/>
      <c r="DN155" s="96">
        <f t="shared" si="1106"/>
        <v>0</v>
      </c>
      <c r="DO155" s="88"/>
      <c r="DP155" s="88"/>
      <c r="DQ155" s="88"/>
      <c r="DR155" s="88">
        <f t="shared" si="1107"/>
        <v>0</v>
      </c>
      <c r="DS155" s="88">
        <f t="shared" si="1108"/>
        <v>0</v>
      </c>
      <c r="DT155" s="46" t="s">
        <v>225</v>
      </c>
      <c r="DU155" s="46" t="s">
        <v>225</v>
      </c>
      <c r="DV155" s="99">
        <v>0</v>
      </c>
      <c r="DW155" s="99">
        <v>0</v>
      </c>
      <c r="DX155" s="99">
        <f t="shared" si="1111"/>
        <v>0</v>
      </c>
    </row>
    <row r="156" spans="1:128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41">
        <f t="shared" si="1060"/>
        <v>0</v>
      </c>
      <c r="I156" s="41">
        <f t="shared" si="1061"/>
        <v>0</v>
      </c>
      <c r="J156" s="5"/>
      <c r="K156" s="9"/>
      <c r="L156" s="9"/>
      <c r="M156" s="9"/>
      <c r="N156" s="9"/>
      <c r="O156" s="9"/>
      <c r="P156" s="41">
        <f t="shared" si="1062"/>
        <v>0</v>
      </c>
      <c r="Q156" s="9"/>
      <c r="R156" s="9"/>
      <c r="S156" s="9"/>
      <c r="T156" s="71">
        <f t="shared" si="1063"/>
        <v>0</v>
      </c>
      <c r="U156" s="71">
        <f t="shared" si="1064"/>
        <v>0</v>
      </c>
      <c r="V156" s="9">
        <f t="shared" si="1065"/>
        <v>0</v>
      </c>
      <c r="W156" s="9">
        <f t="shared" si="1065"/>
        <v>0</v>
      </c>
      <c r="X156" s="46" t="s">
        <v>225</v>
      </c>
      <c r="Y156" s="9">
        <v>26460</v>
      </c>
      <c r="Z156" s="76">
        <f t="shared" si="1066"/>
        <v>0</v>
      </c>
      <c r="AA156" s="76">
        <f t="shared" si="1067"/>
        <v>0</v>
      </c>
      <c r="AB156" s="76">
        <f t="shared" si="1068"/>
        <v>0</v>
      </c>
      <c r="AC156" s="47">
        <v>0</v>
      </c>
      <c r="AD156" s="47">
        <v>0</v>
      </c>
      <c r="AE156" s="47">
        <f t="shared" si="1069"/>
        <v>0</v>
      </c>
      <c r="AF156" s="41">
        <f t="shared" si="1070"/>
        <v>0</v>
      </c>
      <c r="AG156" s="41">
        <f t="shared" si="1071"/>
        <v>0</v>
      </c>
      <c r="AH156" s="5"/>
      <c r="AI156" s="9"/>
      <c r="AJ156" s="9"/>
      <c r="AK156" s="9"/>
      <c r="AL156" s="9"/>
      <c r="AM156" s="9"/>
      <c r="AN156" s="41">
        <f t="shared" si="1072"/>
        <v>0</v>
      </c>
      <c r="AO156" s="9"/>
      <c r="AP156" s="9"/>
      <c r="AQ156" s="9"/>
      <c r="AR156" s="88">
        <f t="shared" si="1073"/>
        <v>0</v>
      </c>
      <c r="AS156" s="88">
        <f t="shared" si="1074"/>
        <v>0</v>
      </c>
      <c r="AT156" s="46" t="s">
        <v>225</v>
      </c>
      <c r="AU156" s="9">
        <v>26460</v>
      </c>
      <c r="AV156" s="93">
        <v>0</v>
      </c>
      <c r="AW156" s="93">
        <f t="shared" si="1076"/>
        <v>0</v>
      </c>
      <c r="AX156" s="93">
        <f t="shared" si="1077"/>
        <v>0</v>
      </c>
      <c r="AY156" s="95">
        <f t="shared" si="1078"/>
        <v>0</v>
      </c>
      <c r="AZ156" s="95">
        <f t="shared" si="1079"/>
        <v>0</v>
      </c>
      <c r="BA156" s="96">
        <f t="shared" si="1080"/>
        <v>0</v>
      </c>
      <c r="BB156" s="96">
        <f t="shared" si="1081"/>
        <v>0</v>
      </c>
      <c r="BC156" s="97"/>
      <c r="BD156" s="88"/>
      <c r="BE156" s="88"/>
      <c r="BF156" s="88"/>
      <c r="BG156" s="88"/>
      <c r="BH156" s="88"/>
      <c r="BI156" s="96">
        <f t="shared" si="1082"/>
        <v>0</v>
      </c>
      <c r="BJ156" s="88"/>
      <c r="BK156" s="88"/>
      <c r="BL156" s="88"/>
      <c r="BM156" s="88">
        <f t="shared" si="1083"/>
        <v>0</v>
      </c>
      <c r="BN156" s="88">
        <f t="shared" si="1084"/>
        <v>0</v>
      </c>
      <c r="BO156" s="46" t="s">
        <v>225</v>
      </c>
      <c r="BP156" s="9">
        <v>26460</v>
      </c>
      <c r="BQ156" s="93">
        <v>0</v>
      </c>
      <c r="BR156" s="93">
        <f t="shared" si="1086"/>
        <v>0</v>
      </c>
      <c r="BS156" s="93">
        <f t="shared" si="1087"/>
        <v>0</v>
      </c>
      <c r="BT156" s="96">
        <f t="shared" si="1088"/>
        <v>0</v>
      </c>
      <c r="BU156" s="96">
        <f t="shared" si="1089"/>
        <v>0</v>
      </c>
      <c r="BV156" s="97"/>
      <c r="BW156" s="88"/>
      <c r="BX156" s="88"/>
      <c r="BY156" s="88"/>
      <c r="BZ156" s="88"/>
      <c r="CA156" s="88"/>
      <c r="CB156" s="96">
        <f t="shared" si="1090"/>
        <v>0</v>
      </c>
      <c r="CC156" s="88"/>
      <c r="CD156" s="88"/>
      <c r="CE156" s="88"/>
      <c r="CF156" s="88">
        <f t="shared" si="1091"/>
        <v>0</v>
      </c>
      <c r="CG156" s="88">
        <f t="shared" si="1092"/>
        <v>0</v>
      </c>
      <c r="CH156" s="46" t="s">
        <v>225</v>
      </c>
      <c r="CI156" s="9">
        <v>26460</v>
      </c>
      <c r="CJ156" s="99">
        <v>0</v>
      </c>
      <c r="CK156" s="99">
        <f t="shared" si="1094"/>
        <v>0</v>
      </c>
      <c r="CL156" s="99">
        <f t="shared" si="1095"/>
        <v>0</v>
      </c>
      <c r="CM156" s="96">
        <f t="shared" si="1096"/>
        <v>0</v>
      </c>
      <c r="CN156" s="96">
        <f t="shared" si="1097"/>
        <v>0</v>
      </c>
      <c r="CO156" s="97"/>
      <c r="CP156" s="88"/>
      <c r="CQ156" s="88"/>
      <c r="CR156" s="88"/>
      <c r="CS156" s="88"/>
      <c r="CT156" s="88"/>
      <c r="CU156" s="96">
        <f t="shared" si="1098"/>
        <v>0</v>
      </c>
      <c r="CV156" s="88"/>
      <c r="CW156" s="88"/>
      <c r="CX156" s="88"/>
      <c r="CY156" s="88">
        <f t="shared" si="1099"/>
        <v>0</v>
      </c>
      <c r="CZ156" s="88">
        <f t="shared" si="1100"/>
        <v>0</v>
      </c>
      <c r="DA156" s="46" t="s">
        <v>225</v>
      </c>
      <c r="DB156" s="9">
        <v>26460</v>
      </c>
      <c r="DC156" s="99">
        <v>0</v>
      </c>
      <c r="DD156" s="99">
        <f t="shared" ref="DD156:DD158" si="1112">ROUND(((CW156-CD156)/DB156/10),2)*-1</f>
        <v>0</v>
      </c>
      <c r="DE156" s="99">
        <f t="shared" si="1103"/>
        <v>0</v>
      </c>
      <c r="DF156" s="96">
        <f t="shared" si="1104"/>
        <v>0</v>
      </c>
      <c r="DG156" s="96">
        <f t="shared" si="1105"/>
        <v>0</v>
      </c>
      <c r="DH156" s="97"/>
      <c r="DI156" s="88"/>
      <c r="DJ156" s="88"/>
      <c r="DK156" s="88"/>
      <c r="DL156" s="88"/>
      <c r="DM156" s="88"/>
      <c r="DN156" s="96">
        <f t="shared" si="1106"/>
        <v>0</v>
      </c>
      <c r="DO156" s="88"/>
      <c r="DP156" s="88"/>
      <c r="DQ156" s="88"/>
      <c r="DR156" s="88">
        <f t="shared" si="1107"/>
        <v>0</v>
      </c>
      <c r="DS156" s="88">
        <f t="shared" si="1108"/>
        <v>0</v>
      </c>
      <c r="DT156" s="46" t="s">
        <v>225</v>
      </c>
      <c r="DU156" s="9">
        <v>26460</v>
      </c>
      <c r="DV156" s="99">
        <v>0</v>
      </c>
      <c r="DW156" s="99">
        <f t="shared" ref="DW156:DW158" si="1113">ROUND(((DP156-CW156)/DU156/10),2)*-1</f>
        <v>0</v>
      </c>
      <c r="DX156" s="99">
        <f t="shared" si="1111"/>
        <v>0</v>
      </c>
    </row>
    <row r="157" spans="1:128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41">
        <f t="shared" si="1060"/>
        <v>0</v>
      </c>
      <c r="I157" s="41">
        <f t="shared" si="1061"/>
        <v>0</v>
      </c>
      <c r="J157" s="5"/>
      <c r="K157" s="9"/>
      <c r="L157" s="9"/>
      <c r="M157" s="9"/>
      <c r="N157" s="9"/>
      <c r="O157" s="9"/>
      <c r="P157" s="41">
        <f t="shared" si="1062"/>
        <v>0</v>
      </c>
      <c r="Q157" s="9"/>
      <c r="R157" s="9"/>
      <c r="S157" s="9"/>
      <c r="T157" s="71">
        <f t="shared" si="1063"/>
        <v>0</v>
      </c>
      <c r="U157" s="71">
        <f t="shared" si="1064"/>
        <v>0</v>
      </c>
      <c r="V157" s="9">
        <f t="shared" si="1065"/>
        <v>0</v>
      </c>
      <c r="W157" s="9">
        <f t="shared" si="1065"/>
        <v>0</v>
      </c>
      <c r="X157" s="9">
        <v>40560</v>
      </c>
      <c r="Y157" s="9">
        <v>25488</v>
      </c>
      <c r="Z157" s="76">
        <f t="shared" si="1066"/>
        <v>0</v>
      </c>
      <c r="AA157" s="76">
        <f t="shared" si="1067"/>
        <v>0</v>
      </c>
      <c r="AB157" s="76">
        <f t="shared" si="1068"/>
        <v>0</v>
      </c>
      <c r="AC157" s="47">
        <v>0</v>
      </c>
      <c r="AD157" s="47">
        <v>0</v>
      </c>
      <c r="AE157" s="47">
        <f t="shared" si="1069"/>
        <v>0</v>
      </c>
      <c r="AF157" s="41">
        <f t="shared" si="1070"/>
        <v>0</v>
      </c>
      <c r="AG157" s="41">
        <f t="shared" si="1071"/>
        <v>0</v>
      </c>
      <c r="AH157" s="5"/>
      <c r="AI157" s="9"/>
      <c r="AJ157" s="9"/>
      <c r="AK157" s="9"/>
      <c r="AL157" s="9"/>
      <c r="AM157" s="9"/>
      <c r="AN157" s="41">
        <f t="shared" si="1072"/>
        <v>0</v>
      </c>
      <c r="AO157" s="9"/>
      <c r="AP157" s="9"/>
      <c r="AQ157" s="9"/>
      <c r="AR157" s="88">
        <f t="shared" si="1073"/>
        <v>0</v>
      </c>
      <c r="AS157" s="88">
        <f t="shared" si="1074"/>
        <v>0</v>
      </c>
      <c r="AT157" s="9">
        <v>40560</v>
      </c>
      <c r="AU157" s="9">
        <v>25488</v>
      </c>
      <c r="AV157" s="93">
        <f t="shared" si="1075"/>
        <v>0</v>
      </c>
      <c r="AW157" s="93">
        <f t="shared" si="1076"/>
        <v>0</v>
      </c>
      <c r="AX157" s="93">
        <f t="shared" si="1077"/>
        <v>0</v>
      </c>
      <c r="AY157" s="95">
        <f t="shared" si="1078"/>
        <v>0</v>
      </c>
      <c r="AZ157" s="95">
        <f t="shared" si="1079"/>
        <v>0</v>
      </c>
      <c r="BA157" s="96">
        <f t="shared" si="1080"/>
        <v>0</v>
      </c>
      <c r="BB157" s="96">
        <f t="shared" si="1081"/>
        <v>0</v>
      </c>
      <c r="BC157" s="97"/>
      <c r="BD157" s="88"/>
      <c r="BE157" s="88"/>
      <c r="BF157" s="88"/>
      <c r="BG157" s="88"/>
      <c r="BH157" s="88"/>
      <c r="BI157" s="96">
        <f t="shared" si="1082"/>
        <v>0</v>
      </c>
      <c r="BJ157" s="88"/>
      <c r="BK157" s="88"/>
      <c r="BL157" s="88"/>
      <c r="BM157" s="88">
        <f t="shared" si="1083"/>
        <v>0</v>
      </c>
      <c r="BN157" s="88">
        <f t="shared" si="1084"/>
        <v>0</v>
      </c>
      <c r="BO157" s="9">
        <v>40560</v>
      </c>
      <c r="BP157" s="9">
        <v>25488</v>
      </c>
      <c r="BQ157" s="93">
        <f t="shared" si="1085"/>
        <v>0</v>
      </c>
      <c r="BR157" s="93">
        <f t="shared" si="1086"/>
        <v>0</v>
      </c>
      <c r="BS157" s="93">
        <f t="shared" si="1087"/>
        <v>0</v>
      </c>
      <c r="BT157" s="96">
        <f t="shared" si="1088"/>
        <v>0</v>
      </c>
      <c r="BU157" s="96">
        <f t="shared" si="1089"/>
        <v>0</v>
      </c>
      <c r="BV157" s="97"/>
      <c r="BW157" s="88"/>
      <c r="BX157" s="88"/>
      <c r="BY157" s="88"/>
      <c r="BZ157" s="88"/>
      <c r="CA157" s="88"/>
      <c r="CB157" s="96">
        <f t="shared" si="1090"/>
        <v>0</v>
      </c>
      <c r="CC157" s="88"/>
      <c r="CD157" s="88"/>
      <c r="CE157" s="88"/>
      <c r="CF157" s="88">
        <f t="shared" si="1091"/>
        <v>0</v>
      </c>
      <c r="CG157" s="88">
        <f t="shared" si="1092"/>
        <v>0</v>
      </c>
      <c r="CH157" s="9">
        <v>40560</v>
      </c>
      <c r="CI157" s="9">
        <v>25488</v>
      </c>
      <c r="CJ157" s="99">
        <f t="shared" si="1093"/>
        <v>0</v>
      </c>
      <c r="CK157" s="99">
        <f t="shared" si="1094"/>
        <v>0</v>
      </c>
      <c r="CL157" s="99">
        <f t="shared" si="1095"/>
        <v>0</v>
      </c>
      <c r="CM157" s="96">
        <f t="shared" si="1096"/>
        <v>0</v>
      </c>
      <c r="CN157" s="96">
        <f t="shared" si="1097"/>
        <v>0</v>
      </c>
      <c r="CO157" s="97"/>
      <c r="CP157" s="88"/>
      <c r="CQ157" s="88"/>
      <c r="CR157" s="88"/>
      <c r="CS157" s="88"/>
      <c r="CT157" s="88"/>
      <c r="CU157" s="96">
        <f t="shared" si="1098"/>
        <v>0</v>
      </c>
      <c r="CV157" s="88"/>
      <c r="CW157" s="88"/>
      <c r="CX157" s="88"/>
      <c r="CY157" s="88">
        <f t="shared" si="1099"/>
        <v>0</v>
      </c>
      <c r="CZ157" s="88">
        <f t="shared" si="1100"/>
        <v>0</v>
      </c>
      <c r="DA157" s="9">
        <v>40560</v>
      </c>
      <c r="DB157" s="9">
        <v>25488</v>
      </c>
      <c r="DC157" s="99">
        <f t="shared" ref="DC157:DC158" si="1114">ROUND(((CR157+CS157)-(BY157+BZ157))/DA157/10,2)*-1</f>
        <v>0</v>
      </c>
      <c r="DD157" s="99">
        <f t="shared" si="1112"/>
        <v>0</v>
      </c>
      <c r="DE157" s="99">
        <f t="shared" si="1103"/>
        <v>0</v>
      </c>
      <c r="DF157" s="96">
        <f t="shared" si="1104"/>
        <v>0</v>
      </c>
      <c r="DG157" s="96">
        <f t="shared" si="1105"/>
        <v>0</v>
      </c>
      <c r="DH157" s="97"/>
      <c r="DI157" s="88"/>
      <c r="DJ157" s="88"/>
      <c r="DK157" s="88"/>
      <c r="DL157" s="88"/>
      <c r="DM157" s="88"/>
      <c r="DN157" s="96">
        <f t="shared" si="1106"/>
        <v>0</v>
      </c>
      <c r="DO157" s="88"/>
      <c r="DP157" s="88"/>
      <c r="DQ157" s="88"/>
      <c r="DR157" s="88">
        <f t="shared" si="1107"/>
        <v>0</v>
      </c>
      <c r="DS157" s="88">
        <f t="shared" si="1108"/>
        <v>0</v>
      </c>
      <c r="DT157" s="9">
        <v>40560</v>
      </c>
      <c r="DU157" s="9">
        <v>25488</v>
      </c>
      <c r="DV157" s="99">
        <f t="shared" ref="DV157:DV158" si="1115">ROUND(((DK157+DL157)-(CR157+CS157))/DT157/10,2)*-1</f>
        <v>0</v>
      </c>
      <c r="DW157" s="99">
        <f t="shared" si="1113"/>
        <v>0</v>
      </c>
      <c r="DX157" s="99">
        <f t="shared" si="1111"/>
        <v>0</v>
      </c>
    </row>
    <row r="158" spans="1:128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41">
        <f t="shared" si="1060"/>
        <v>80000</v>
      </c>
      <c r="I158" s="41">
        <f t="shared" si="1061"/>
        <v>0</v>
      </c>
      <c r="J158" s="5"/>
      <c r="K158" s="9"/>
      <c r="L158" s="9"/>
      <c r="M158" s="9"/>
      <c r="N158" s="9"/>
      <c r="O158" s="9"/>
      <c r="P158" s="41">
        <f t="shared" si="1062"/>
        <v>80000</v>
      </c>
      <c r="Q158" s="9">
        <v>40000</v>
      </c>
      <c r="R158" s="9">
        <v>40000</v>
      </c>
      <c r="S158" s="9"/>
      <c r="T158" s="71">
        <f t="shared" si="1063"/>
        <v>0</v>
      </c>
      <c r="U158" s="71">
        <f t="shared" si="1064"/>
        <v>-80000</v>
      </c>
      <c r="V158" s="9">
        <f t="shared" si="1065"/>
        <v>0</v>
      </c>
      <c r="W158" s="9">
        <f t="shared" si="1065"/>
        <v>-52000</v>
      </c>
      <c r="X158" s="9">
        <v>42328</v>
      </c>
      <c r="Y158" s="9">
        <v>23868</v>
      </c>
      <c r="Z158" s="76">
        <f t="shared" si="1066"/>
        <v>0</v>
      </c>
      <c r="AA158" s="76">
        <f t="shared" si="1067"/>
        <v>-0.17</v>
      </c>
      <c r="AB158" s="76">
        <f t="shared" si="1068"/>
        <v>-0.17</v>
      </c>
      <c r="AC158" s="47">
        <v>0</v>
      </c>
      <c r="AD158" s="47">
        <v>-0.22</v>
      </c>
      <c r="AE158" s="47">
        <f t="shared" si="1069"/>
        <v>-0.22</v>
      </c>
      <c r="AF158" s="41">
        <f t="shared" si="1070"/>
        <v>80000</v>
      </c>
      <c r="AG158" s="41">
        <f t="shared" si="1071"/>
        <v>0</v>
      </c>
      <c r="AH158" s="5"/>
      <c r="AI158" s="9"/>
      <c r="AJ158" s="9"/>
      <c r="AK158" s="9"/>
      <c r="AL158" s="9"/>
      <c r="AM158" s="9"/>
      <c r="AN158" s="41">
        <f t="shared" si="1072"/>
        <v>80000</v>
      </c>
      <c r="AO158" s="9">
        <v>40000</v>
      </c>
      <c r="AP158" s="9">
        <v>40000</v>
      </c>
      <c r="AQ158" s="9"/>
      <c r="AR158" s="88">
        <f t="shared" si="1073"/>
        <v>0</v>
      </c>
      <c r="AS158" s="88">
        <f t="shared" si="1074"/>
        <v>-28000</v>
      </c>
      <c r="AT158" s="9">
        <v>42328</v>
      </c>
      <c r="AU158" s="9">
        <v>23868</v>
      </c>
      <c r="AV158" s="93">
        <f t="shared" si="1075"/>
        <v>0</v>
      </c>
      <c r="AW158" s="93">
        <f t="shared" si="1076"/>
        <v>0.05</v>
      </c>
      <c r="AX158" s="93">
        <f t="shared" si="1077"/>
        <v>0.05</v>
      </c>
      <c r="AY158" s="95">
        <f t="shared" si="1078"/>
        <v>0</v>
      </c>
      <c r="AZ158" s="95">
        <f t="shared" si="1079"/>
        <v>40000</v>
      </c>
      <c r="BA158" s="96">
        <f t="shared" si="1080"/>
        <v>80000</v>
      </c>
      <c r="BB158" s="96">
        <f t="shared" si="1081"/>
        <v>0</v>
      </c>
      <c r="BC158" s="97"/>
      <c r="BD158" s="88"/>
      <c r="BE158" s="88"/>
      <c r="BF158" s="88"/>
      <c r="BG158" s="88"/>
      <c r="BH158" s="88"/>
      <c r="BI158" s="96">
        <f t="shared" si="1082"/>
        <v>80000</v>
      </c>
      <c r="BJ158" s="88">
        <v>40000</v>
      </c>
      <c r="BK158" s="88">
        <v>40000</v>
      </c>
      <c r="BL158" s="88"/>
      <c r="BM158" s="88">
        <f t="shared" si="1083"/>
        <v>0</v>
      </c>
      <c r="BN158" s="88">
        <f t="shared" si="1084"/>
        <v>0</v>
      </c>
      <c r="BO158" s="9">
        <v>42328</v>
      </c>
      <c r="BP158" s="9">
        <v>23868</v>
      </c>
      <c r="BQ158" s="93">
        <f t="shared" si="1085"/>
        <v>0</v>
      </c>
      <c r="BR158" s="93">
        <f t="shared" si="1086"/>
        <v>0</v>
      </c>
      <c r="BS158" s="93">
        <f t="shared" si="1087"/>
        <v>0</v>
      </c>
      <c r="BT158" s="96">
        <f t="shared" si="1088"/>
        <v>80000</v>
      </c>
      <c r="BU158" s="96">
        <f t="shared" si="1089"/>
        <v>0</v>
      </c>
      <c r="BV158" s="97"/>
      <c r="BW158" s="88"/>
      <c r="BX158" s="88"/>
      <c r="BY158" s="88"/>
      <c r="BZ158" s="88"/>
      <c r="CA158" s="88"/>
      <c r="CB158" s="96">
        <f t="shared" si="1090"/>
        <v>80000</v>
      </c>
      <c r="CC158" s="88">
        <v>40000</v>
      </c>
      <c r="CD158" s="88">
        <v>40000</v>
      </c>
      <c r="CE158" s="88"/>
      <c r="CF158" s="88">
        <f t="shared" si="1091"/>
        <v>0</v>
      </c>
      <c r="CG158" s="88">
        <f t="shared" si="1092"/>
        <v>0</v>
      </c>
      <c r="CH158" s="9">
        <v>42328</v>
      </c>
      <c r="CI158" s="9">
        <v>23868</v>
      </c>
      <c r="CJ158" s="99">
        <f t="shared" si="1093"/>
        <v>0</v>
      </c>
      <c r="CK158" s="99">
        <f t="shared" si="1094"/>
        <v>0</v>
      </c>
      <c r="CL158" s="99">
        <f t="shared" si="1095"/>
        <v>0</v>
      </c>
      <c r="CM158" s="96">
        <f t="shared" si="1096"/>
        <v>80000</v>
      </c>
      <c r="CN158" s="96">
        <f t="shared" si="1097"/>
        <v>0</v>
      </c>
      <c r="CO158" s="97"/>
      <c r="CP158" s="88"/>
      <c r="CQ158" s="88"/>
      <c r="CR158" s="88"/>
      <c r="CS158" s="88"/>
      <c r="CT158" s="88"/>
      <c r="CU158" s="96">
        <f t="shared" si="1098"/>
        <v>80000</v>
      </c>
      <c r="CV158" s="88">
        <v>40000</v>
      </c>
      <c r="CW158" s="88">
        <v>40000</v>
      </c>
      <c r="CX158" s="88"/>
      <c r="CY158" s="88">
        <f t="shared" si="1099"/>
        <v>0</v>
      </c>
      <c r="CZ158" s="88">
        <f t="shared" si="1100"/>
        <v>0</v>
      </c>
      <c r="DA158" s="9">
        <v>42328</v>
      </c>
      <c r="DB158" s="9">
        <v>23868</v>
      </c>
      <c r="DC158" s="99">
        <f t="shared" si="1114"/>
        <v>0</v>
      </c>
      <c r="DD158" s="99">
        <f t="shared" si="1112"/>
        <v>0</v>
      </c>
      <c r="DE158" s="99">
        <f t="shared" si="1103"/>
        <v>0</v>
      </c>
      <c r="DF158" s="96">
        <f t="shared" si="1104"/>
        <v>80000</v>
      </c>
      <c r="DG158" s="96">
        <f t="shared" si="1105"/>
        <v>0</v>
      </c>
      <c r="DH158" s="97"/>
      <c r="DI158" s="88"/>
      <c r="DJ158" s="88"/>
      <c r="DK158" s="88"/>
      <c r="DL158" s="88"/>
      <c r="DM158" s="88"/>
      <c r="DN158" s="96">
        <f t="shared" si="1106"/>
        <v>80000</v>
      </c>
      <c r="DO158" s="88">
        <v>40000</v>
      </c>
      <c r="DP158" s="88">
        <v>40000</v>
      </c>
      <c r="DQ158" s="88"/>
      <c r="DR158" s="88">
        <f t="shared" si="1107"/>
        <v>0</v>
      </c>
      <c r="DS158" s="88">
        <f t="shared" si="1108"/>
        <v>0</v>
      </c>
      <c r="DT158" s="9">
        <v>42328</v>
      </c>
      <c r="DU158" s="9">
        <v>23868</v>
      </c>
      <c r="DV158" s="99">
        <f t="shared" si="1115"/>
        <v>0</v>
      </c>
      <c r="DW158" s="99">
        <f t="shared" si="1113"/>
        <v>0</v>
      </c>
      <c r="DX158" s="99">
        <f t="shared" si="1111"/>
        <v>0</v>
      </c>
    </row>
    <row r="159" spans="1:128" x14ac:dyDescent="0.25">
      <c r="A159" s="30"/>
      <c r="B159" s="31"/>
      <c r="C159" s="32"/>
      <c r="D159" s="33" t="s">
        <v>181</v>
      </c>
      <c r="E159" s="31"/>
      <c r="F159" s="31"/>
      <c r="G159" s="32"/>
      <c r="H159" s="34">
        <f t="shared" ref="H159:AB159" si="1116">SUBTOTAL(9,H153:H158)</f>
        <v>505320</v>
      </c>
      <c r="I159" s="34">
        <f t="shared" si="1116"/>
        <v>80320</v>
      </c>
      <c r="J159" s="34">
        <f t="shared" si="1116"/>
        <v>2</v>
      </c>
      <c r="K159" s="34">
        <f t="shared" si="1116"/>
        <v>50320</v>
      </c>
      <c r="L159" s="34">
        <f t="shared" si="1116"/>
        <v>30000</v>
      </c>
      <c r="M159" s="34">
        <f t="shared" si="1116"/>
        <v>0</v>
      </c>
      <c r="N159" s="34">
        <f t="shared" si="1116"/>
        <v>0</v>
      </c>
      <c r="O159" s="34">
        <f t="shared" si="1116"/>
        <v>0</v>
      </c>
      <c r="P159" s="34">
        <f t="shared" si="1116"/>
        <v>425000</v>
      </c>
      <c r="Q159" s="34">
        <f t="shared" si="1116"/>
        <v>105000</v>
      </c>
      <c r="R159" s="34">
        <f t="shared" si="1116"/>
        <v>320000</v>
      </c>
      <c r="S159" s="34">
        <f t="shared" si="1116"/>
        <v>0</v>
      </c>
      <c r="T159" s="34">
        <f t="shared" si="1116"/>
        <v>-30000</v>
      </c>
      <c r="U159" s="34">
        <f t="shared" si="1116"/>
        <v>-425000</v>
      </c>
      <c r="V159" s="34">
        <f t="shared" si="1116"/>
        <v>-19500</v>
      </c>
      <c r="W159" s="34">
        <f t="shared" si="1116"/>
        <v>-276250</v>
      </c>
      <c r="X159" s="34">
        <f t="shared" si="1116"/>
        <v>195022</v>
      </c>
      <c r="Y159" s="34">
        <f t="shared" si="1116"/>
        <v>130076</v>
      </c>
      <c r="Z159" s="48">
        <f t="shared" si="1116"/>
        <v>0</v>
      </c>
      <c r="AA159" s="48">
        <f t="shared" si="1116"/>
        <v>-1.2</v>
      </c>
      <c r="AB159" s="48">
        <f t="shared" si="1116"/>
        <v>-1.2</v>
      </c>
      <c r="AC159" s="48">
        <v>-0.03</v>
      </c>
      <c r="AD159" s="48">
        <v>-1.05</v>
      </c>
      <c r="AE159" s="48">
        <f t="shared" ref="AE159:AX159" si="1117">SUBTOTAL(9,AE153:AE158)</f>
        <v>-1.08</v>
      </c>
      <c r="AF159" s="34">
        <f t="shared" si="1117"/>
        <v>505320</v>
      </c>
      <c r="AG159" s="34">
        <f t="shared" si="1117"/>
        <v>80320</v>
      </c>
      <c r="AH159" s="34">
        <f t="shared" si="1117"/>
        <v>2</v>
      </c>
      <c r="AI159" s="34">
        <f t="shared" si="1117"/>
        <v>50320</v>
      </c>
      <c r="AJ159" s="34">
        <f t="shared" si="1117"/>
        <v>30000</v>
      </c>
      <c r="AK159" s="34">
        <f t="shared" si="1117"/>
        <v>0</v>
      </c>
      <c r="AL159" s="34">
        <f t="shared" si="1117"/>
        <v>0</v>
      </c>
      <c r="AM159" s="34">
        <f t="shared" si="1117"/>
        <v>0</v>
      </c>
      <c r="AN159" s="34">
        <f t="shared" si="1117"/>
        <v>425000</v>
      </c>
      <c r="AO159" s="34">
        <f t="shared" si="1117"/>
        <v>105000</v>
      </c>
      <c r="AP159" s="34">
        <f t="shared" si="1117"/>
        <v>320000</v>
      </c>
      <c r="AQ159" s="34">
        <f t="shared" si="1117"/>
        <v>0</v>
      </c>
      <c r="AR159" s="34">
        <f t="shared" si="1117"/>
        <v>-10500</v>
      </c>
      <c r="AS159" s="34">
        <f t="shared" si="1117"/>
        <v>-148750</v>
      </c>
      <c r="AT159" s="34">
        <f t="shared" si="1117"/>
        <v>195022</v>
      </c>
      <c r="AU159" s="34">
        <f t="shared" si="1117"/>
        <v>130076</v>
      </c>
      <c r="AV159" s="48">
        <f t="shared" si="1117"/>
        <v>0.03</v>
      </c>
      <c r="AW159" s="48">
        <f t="shared" si="1117"/>
        <v>-0.15000000000000002</v>
      </c>
      <c r="AX159" s="48">
        <f t="shared" si="1117"/>
        <v>-0.12000000000000001</v>
      </c>
      <c r="AY159"/>
      <c r="AZ159"/>
      <c r="BA159" s="34">
        <f t="shared" ref="BA159:BS159" si="1118">SUBTOTAL(9,BA153:BA158)</f>
        <v>505320</v>
      </c>
      <c r="BB159" s="34">
        <f t="shared" si="1118"/>
        <v>80320</v>
      </c>
      <c r="BC159" s="34">
        <f t="shared" si="1118"/>
        <v>2</v>
      </c>
      <c r="BD159" s="34">
        <f t="shared" si="1118"/>
        <v>50320</v>
      </c>
      <c r="BE159" s="34">
        <f t="shared" si="1118"/>
        <v>30000</v>
      </c>
      <c r="BF159" s="34">
        <f t="shared" si="1118"/>
        <v>0</v>
      </c>
      <c r="BG159" s="34">
        <f t="shared" si="1118"/>
        <v>0</v>
      </c>
      <c r="BH159" s="34">
        <f t="shared" si="1118"/>
        <v>0</v>
      </c>
      <c r="BI159" s="34">
        <f t="shared" si="1118"/>
        <v>425000</v>
      </c>
      <c r="BJ159" s="34">
        <f t="shared" si="1118"/>
        <v>105000</v>
      </c>
      <c r="BK159" s="34">
        <f t="shared" si="1118"/>
        <v>320000</v>
      </c>
      <c r="BL159" s="34">
        <f t="shared" si="1118"/>
        <v>0</v>
      </c>
      <c r="BM159" s="34">
        <f t="shared" si="1118"/>
        <v>0</v>
      </c>
      <c r="BN159" s="34">
        <f t="shared" si="1118"/>
        <v>0</v>
      </c>
      <c r="BO159" s="34">
        <f t="shared" si="1118"/>
        <v>195022</v>
      </c>
      <c r="BP159" s="34">
        <f t="shared" si="1118"/>
        <v>130076</v>
      </c>
      <c r="BQ159" s="48">
        <f t="shared" si="1118"/>
        <v>0</v>
      </c>
      <c r="BR159" s="48">
        <f t="shared" si="1118"/>
        <v>0</v>
      </c>
      <c r="BS159" s="48">
        <f t="shared" si="1118"/>
        <v>0</v>
      </c>
      <c r="BT159" s="34">
        <f t="shared" ref="BT159:CL159" si="1119">SUBTOTAL(9,BT153:BT158)</f>
        <v>505320</v>
      </c>
      <c r="BU159" s="34">
        <f t="shared" si="1119"/>
        <v>80320</v>
      </c>
      <c r="BV159" s="34">
        <f t="shared" si="1119"/>
        <v>2</v>
      </c>
      <c r="BW159" s="34">
        <f t="shared" si="1119"/>
        <v>50320</v>
      </c>
      <c r="BX159" s="34">
        <f t="shared" si="1119"/>
        <v>30000</v>
      </c>
      <c r="BY159" s="34">
        <f t="shared" si="1119"/>
        <v>0</v>
      </c>
      <c r="BZ159" s="34">
        <f t="shared" si="1119"/>
        <v>0</v>
      </c>
      <c r="CA159" s="34">
        <f t="shared" si="1119"/>
        <v>0</v>
      </c>
      <c r="CB159" s="34">
        <f t="shared" si="1119"/>
        <v>425000</v>
      </c>
      <c r="CC159" s="34">
        <f t="shared" si="1119"/>
        <v>105000</v>
      </c>
      <c r="CD159" s="34">
        <f t="shared" si="1119"/>
        <v>320000</v>
      </c>
      <c r="CE159" s="34">
        <f t="shared" si="1119"/>
        <v>0</v>
      </c>
      <c r="CF159" s="34">
        <f t="shared" si="1119"/>
        <v>0</v>
      </c>
      <c r="CG159" s="34">
        <f t="shared" si="1119"/>
        <v>0</v>
      </c>
      <c r="CH159" s="34">
        <f t="shared" si="1119"/>
        <v>195022</v>
      </c>
      <c r="CI159" s="34">
        <f t="shared" si="1119"/>
        <v>130076</v>
      </c>
      <c r="CJ159" s="63">
        <f t="shared" si="1119"/>
        <v>0</v>
      </c>
      <c r="CK159" s="63">
        <f t="shared" si="1119"/>
        <v>0</v>
      </c>
      <c r="CL159" s="63">
        <f t="shared" si="1119"/>
        <v>0</v>
      </c>
      <c r="CM159" s="34">
        <f t="shared" ref="CM159:DE159" si="1120">SUBTOTAL(9,CM153:CM158)</f>
        <v>505320</v>
      </c>
      <c r="CN159" s="34">
        <f t="shared" si="1120"/>
        <v>80320</v>
      </c>
      <c r="CO159" s="34">
        <f t="shared" si="1120"/>
        <v>2</v>
      </c>
      <c r="CP159" s="34">
        <f t="shared" si="1120"/>
        <v>50320</v>
      </c>
      <c r="CQ159" s="34">
        <f t="shared" si="1120"/>
        <v>30000</v>
      </c>
      <c r="CR159" s="34">
        <f t="shared" si="1120"/>
        <v>0</v>
      </c>
      <c r="CS159" s="34">
        <f t="shared" si="1120"/>
        <v>0</v>
      </c>
      <c r="CT159" s="34">
        <f t="shared" si="1120"/>
        <v>0</v>
      </c>
      <c r="CU159" s="34">
        <f t="shared" si="1120"/>
        <v>425000</v>
      </c>
      <c r="CV159" s="34">
        <f t="shared" si="1120"/>
        <v>105000</v>
      </c>
      <c r="CW159" s="34">
        <f t="shared" si="1120"/>
        <v>320000</v>
      </c>
      <c r="CX159" s="34">
        <f t="shared" si="1120"/>
        <v>0</v>
      </c>
      <c r="CY159" s="34">
        <f t="shared" si="1120"/>
        <v>0</v>
      </c>
      <c r="CZ159" s="34">
        <f t="shared" si="1120"/>
        <v>0</v>
      </c>
      <c r="DA159" s="34">
        <f t="shared" si="1120"/>
        <v>195022</v>
      </c>
      <c r="DB159" s="34">
        <f t="shared" si="1120"/>
        <v>130076</v>
      </c>
      <c r="DC159" s="63">
        <f t="shared" si="1120"/>
        <v>0</v>
      </c>
      <c r="DD159" s="63">
        <f t="shared" si="1120"/>
        <v>0</v>
      </c>
      <c r="DE159" s="63">
        <f t="shared" si="1120"/>
        <v>0</v>
      </c>
      <c r="DF159" s="34">
        <f t="shared" ref="DF159:DX159" si="1121">SUBTOTAL(9,DF153:DF158)</f>
        <v>505320</v>
      </c>
      <c r="DG159" s="34">
        <f t="shared" si="1121"/>
        <v>80320</v>
      </c>
      <c r="DH159" s="34">
        <f t="shared" si="1121"/>
        <v>2</v>
      </c>
      <c r="DI159" s="34">
        <f t="shared" si="1121"/>
        <v>50320</v>
      </c>
      <c r="DJ159" s="34">
        <f t="shared" si="1121"/>
        <v>30000</v>
      </c>
      <c r="DK159" s="34">
        <f t="shared" si="1121"/>
        <v>0</v>
      </c>
      <c r="DL159" s="34">
        <f t="shared" si="1121"/>
        <v>0</v>
      </c>
      <c r="DM159" s="34">
        <f t="shared" si="1121"/>
        <v>0</v>
      </c>
      <c r="DN159" s="34">
        <f t="shared" si="1121"/>
        <v>425000</v>
      </c>
      <c r="DO159" s="34">
        <f t="shared" si="1121"/>
        <v>105000</v>
      </c>
      <c r="DP159" s="34">
        <f t="shared" si="1121"/>
        <v>320000</v>
      </c>
      <c r="DQ159" s="34">
        <f t="shared" si="1121"/>
        <v>0</v>
      </c>
      <c r="DR159" s="34">
        <f t="shared" si="1121"/>
        <v>0</v>
      </c>
      <c r="DS159" s="34">
        <f t="shared" si="1121"/>
        <v>0</v>
      </c>
      <c r="DT159" s="34">
        <f t="shared" si="1121"/>
        <v>195022</v>
      </c>
      <c r="DU159" s="34">
        <f t="shared" si="1121"/>
        <v>130076</v>
      </c>
      <c r="DV159" s="63">
        <f t="shared" si="1121"/>
        <v>0</v>
      </c>
      <c r="DW159" s="63">
        <f t="shared" si="1121"/>
        <v>0</v>
      </c>
      <c r="DX159" s="63">
        <f t="shared" si="1121"/>
        <v>0</v>
      </c>
    </row>
    <row r="160" spans="1:128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41">
        <f>I160+P160</f>
        <v>15000</v>
      </c>
      <c r="I160" s="41">
        <f>K160+L160+M160+N160+O160</f>
        <v>0</v>
      </c>
      <c r="J160" s="5"/>
      <c r="K160" s="9"/>
      <c r="L160" s="9"/>
      <c r="M160" s="9"/>
      <c r="N160" s="9"/>
      <c r="O160" s="9"/>
      <c r="P160" s="41">
        <f>Q160+R160+S160</f>
        <v>15000</v>
      </c>
      <c r="Q160" s="9"/>
      <c r="R160" s="9">
        <v>15000</v>
      </c>
      <c r="S160" s="9"/>
      <c r="T160" s="71">
        <f>(L160+M160+N160)*-1</f>
        <v>0</v>
      </c>
      <c r="U160" s="71">
        <f>(Q160+R160)*-1</f>
        <v>-15000</v>
      </c>
      <c r="V160" s="9">
        <f t="shared" ref="V160:W164" si="1122">ROUND(T160*0.65,0)</f>
        <v>0</v>
      </c>
      <c r="W160" s="9">
        <f t="shared" si="1122"/>
        <v>-9750</v>
      </c>
      <c r="X160" s="9">
        <v>56067</v>
      </c>
      <c r="Y160" s="9">
        <v>27130</v>
      </c>
      <c r="Z160" s="76">
        <f>IF(T160=0,0,ROUND((T160+L160)/X160/10,2))</f>
        <v>0</v>
      </c>
      <c r="AA160" s="76">
        <f>IF(U160=0,0,ROUND((U160+Q160)/Y160/10,2))</f>
        <v>-0.06</v>
      </c>
      <c r="AB160" s="76">
        <f>Z160+AA160</f>
        <v>-0.06</v>
      </c>
      <c r="AC160" s="47">
        <v>0</v>
      </c>
      <c r="AD160" s="47">
        <v>-0.04</v>
      </c>
      <c r="AE160" s="47">
        <f>AC160+AD160</f>
        <v>-0.04</v>
      </c>
      <c r="AF160" s="41">
        <f>AG160+AN160</f>
        <v>15000</v>
      </c>
      <c r="AG160" s="41">
        <f>AI160+AJ160+AK160+AL160+AM160</f>
        <v>0</v>
      </c>
      <c r="AH160" s="5"/>
      <c r="AI160" s="9"/>
      <c r="AJ160" s="9"/>
      <c r="AK160" s="9"/>
      <c r="AL160" s="9"/>
      <c r="AM160" s="9"/>
      <c r="AN160" s="41">
        <f>AO160+AP160+AQ160</f>
        <v>15000</v>
      </c>
      <c r="AO160" s="9"/>
      <c r="AP160" s="9">
        <v>15000</v>
      </c>
      <c r="AQ160" s="9"/>
      <c r="AR160" s="88">
        <f>((AL160+AK160+AJ160)-((V160)*-1))*-1</f>
        <v>0</v>
      </c>
      <c r="AS160" s="88">
        <f>((AO160+AP160)-((W160)*-1))*-1</f>
        <v>-5250</v>
      </c>
      <c r="AT160" s="9">
        <v>56067</v>
      </c>
      <c r="AU160" s="9">
        <v>27130</v>
      </c>
      <c r="AV160" s="93">
        <f t="shared" ref="AV160:AV164" si="1123">ROUND((AY160/AT160/10)+(AC160),2)*-1</f>
        <v>0</v>
      </c>
      <c r="AW160" s="93">
        <f t="shared" ref="AW160:AW164" si="1124">ROUND((AZ160/AU160/10)+AD160,2)*-1</f>
        <v>-0.02</v>
      </c>
      <c r="AX160" s="93">
        <f>AV160+AW160</f>
        <v>-0.02</v>
      </c>
      <c r="AY160" s="95">
        <f t="shared" ref="AY160:AY164" si="1125">AK160+AL160</f>
        <v>0</v>
      </c>
      <c r="AZ160" s="95">
        <f t="shared" ref="AZ160:AZ164" si="1126">AP160</f>
        <v>15000</v>
      </c>
      <c r="BA160" s="96">
        <f>BB160+BI160</f>
        <v>15000</v>
      </c>
      <c r="BB160" s="96">
        <f>BD160+BE160+BF160+BG160+BH160</f>
        <v>0</v>
      </c>
      <c r="BC160" s="97"/>
      <c r="BD160" s="88"/>
      <c r="BE160" s="88"/>
      <c r="BF160" s="88"/>
      <c r="BG160" s="88"/>
      <c r="BH160" s="88"/>
      <c r="BI160" s="96">
        <f>BJ160+BK160+BL160</f>
        <v>15000</v>
      </c>
      <c r="BJ160" s="88"/>
      <c r="BK160" s="88">
        <v>15000</v>
      </c>
      <c r="BL160" s="88"/>
      <c r="BM160" s="88">
        <f t="shared" ref="BM160:BM164" si="1127">(BE160+BF160+BG160)-(AJ160+AK160+AL160)</f>
        <v>0</v>
      </c>
      <c r="BN160" s="88">
        <f t="shared" ref="BN160:BN164" si="1128">(BJ160+BK160)-(AO160+AP160)</f>
        <v>0</v>
      </c>
      <c r="BO160" s="9">
        <v>56067</v>
      </c>
      <c r="BP160" s="9">
        <v>27130</v>
      </c>
      <c r="BQ160" s="93">
        <f t="shared" ref="BQ160:BQ164" si="1129">ROUND(((BF160+BG160)-(AK160+AL160))/BO160/10,2)*-1</f>
        <v>0</v>
      </c>
      <c r="BR160" s="93">
        <f t="shared" ref="BR160:BR164" si="1130">ROUND(((BK160-AP160)/BP160/10),2)*-1</f>
        <v>0</v>
      </c>
      <c r="BS160" s="93">
        <f>BQ160+BR160</f>
        <v>0</v>
      </c>
      <c r="BT160" s="96">
        <f>BU160+CB160</f>
        <v>15000</v>
      </c>
      <c r="BU160" s="96">
        <f>BW160+BX160+BY160+BZ160+CA160</f>
        <v>0</v>
      </c>
      <c r="BV160" s="97"/>
      <c r="BW160" s="88"/>
      <c r="BX160" s="88"/>
      <c r="BY160" s="88"/>
      <c r="BZ160" s="88"/>
      <c r="CA160" s="88"/>
      <c r="CB160" s="96">
        <f>CC160+CD160+CE160</f>
        <v>15000</v>
      </c>
      <c r="CC160" s="88"/>
      <c r="CD160" s="88">
        <v>15000</v>
      </c>
      <c r="CE160" s="88"/>
      <c r="CF160" s="88">
        <f t="shared" ref="CF160:CF164" si="1131">(BX160+BY160+BZ160)-(BE160+BF160+BG160)</f>
        <v>0</v>
      </c>
      <c r="CG160" s="88">
        <f t="shared" ref="CG160:CG164" si="1132">(CC160+CD160)-(BJ160+BK160)</f>
        <v>0</v>
      </c>
      <c r="CH160" s="9">
        <v>56067</v>
      </c>
      <c r="CI160" s="9">
        <v>27130</v>
      </c>
      <c r="CJ160" s="99">
        <f t="shared" ref="CJ160:CJ164" si="1133">ROUND(((BY160+BZ160)-(BF160+BG160))/CH160/10,2)*-1</f>
        <v>0</v>
      </c>
      <c r="CK160" s="99">
        <f t="shared" ref="CK160:CK164" si="1134">ROUND(((CD160-BK160)/CI160/10),2)*-1</f>
        <v>0</v>
      </c>
      <c r="CL160" s="99">
        <f>CJ160+CK160</f>
        <v>0</v>
      </c>
      <c r="CM160" s="96">
        <f>CN160+CU160</f>
        <v>15000</v>
      </c>
      <c r="CN160" s="96">
        <f>CP160+CQ160+CR160+CS160+CT160</f>
        <v>0</v>
      </c>
      <c r="CO160" s="97"/>
      <c r="CP160" s="88"/>
      <c r="CQ160" s="88"/>
      <c r="CR160" s="88"/>
      <c r="CS160" s="88"/>
      <c r="CT160" s="88"/>
      <c r="CU160" s="96">
        <f>CV160+CW160+CX160</f>
        <v>15000</v>
      </c>
      <c r="CV160" s="88"/>
      <c r="CW160" s="88">
        <v>15000</v>
      </c>
      <c r="CX160" s="88"/>
      <c r="CY160" s="88">
        <f t="shared" ref="CY160:CY164" si="1135">(CQ160+CR160+CS160)-(BX160+BY160+BZ160)</f>
        <v>0</v>
      </c>
      <c r="CZ160" s="88">
        <f t="shared" ref="CZ160:CZ164" si="1136">(CV160+CW160)-(CC160+CD160)</f>
        <v>0</v>
      </c>
      <c r="DA160" s="9">
        <v>56067</v>
      </c>
      <c r="DB160" s="9">
        <v>27130</v>
      </c>
      <c r="DC160" s="99">
        <f t="shared" ref="DC160" si="1137">ROUND(((CR160+CS160)-(BY160+BZ160))/DA160/10,2)*-1</f>
        <v>0</v>
      </c>
      <c r="DD160" s="99">
        <f t="shared" ref="DD160" si="1138">ROUND(((CW160-CD160)/DB160/10),2)*-1</f>
        <v>0</v>
      </c>
      <c r="DE160" s="99">
        <f>DC160+DD160</f>
        <v>0</v>
      </c>
      <c r="DF160" s="96">
        <f>DG160+DN160</f>
        <v>15000</v>
      </c>
      <c r="DG160" s="96">
        <f>DI160+DJ160+DK160+DL160+DM160</f>
        <v>0</v>
      </c>
      <c r="DH160" s="97"/>
      <c r="DI160" s="88"/>
      <c r="DJ160" s="88"/>
      <c r="DK160" s="88"/>
      <c r="DL160" s="88"/>
      <c r="DM160" s="88"/>
      <c r="DN160" s="96">
        <f>DO160+DP160+DQ160</f>
        <v>15000</v>
      </c>
      <c r="DO160" s="88"/>
      <c r="DP160" s="88">
        <v>15000</v>
      </c>
      <c r="DQ160" s="88"/>
      <c r="DR160" s="88">
        <f t="shared" ref="DR160:DR164" si="1139">(DJ160+DK160+DL160)-(CQ160+CR160+CS160)</f>
        <v>0</v>
      </c>
      <c r="DS160" s="88">
        <f t="shared" ref="DS160:DS164" si="1140">(DO160+DP160)-(CV160+CW160)</f>
        <v>0</v>
      </c>
      <c r="DT160" s="9">
        <v>56067</v>
      </c>
      <c r="DU160" s="9">
        <v>27130</v>
      </c>
      <c r="DV160" s="99">
        <f t="shared" ref="DV160" si="1141">ROUND(((DK160+DL160)-(CR160+CS160))/DT160/10,2)*-1</f>
        <v>0</v>
      </c>
      <c r="DW160" s="99">
        <f t="shared" ref="DW160" si="1142">ROUND(((DP160-CW160)/DU160/10),2)*-1</f>
        <v>0</v>
      </c>
      <c r="DX160" s="99">
        <f>DV160+DW160</f>
        <v>0</v>
      </c>
    </row>
    <row r="161" spans="1:128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41">
        <f>I161+P161</f>
        <v>0</v>
      </c>
      <c r="I161" s="41">
        <f>K161+L161+M161+N161+O161</f>
        <v>0</v>
      </c>
      <c r="J161" s="5"/>
      <c r="K161" s="9"/>
      <c r="L161" s="9"/>
      <c r="M161" s="9"/>
      <c r="N161" s="9"/>
      <c r="O161" s="9"/>
      <c r="P161" s="41">
        <f>Q161+R161+S161</f>
        <v>0</v>
      </c>
      <c r="Q161" s="9"/>
      <c r="R161" s="9"/>
      <c r="S161" s="9"/>
      <c r="T161" s="71">
        <f>(L161+M161+N161)*-1</f>
        <v>0</v>
      </c>
      <c r="U161" s="71">
        <f>(Q161+R161)*-1</f>
        <v>0</v>
      </c>
      <c r="V161" s="9">
        <f t="shared" si="1122"/>
        <v>0</v>
      </c>
      <c r="W161" s="9">
        <f t="shared" si="1122"/>
        <v>0</v>
      </c>
      <c r="X161" s="46" t="s">
        <v>225</v>
      </c>
      <c r="Y161" s="46" t="s">
        <v>225</v>
      </c>
      <c r="Z161" s="76">
        <f>IF(T161=0,0,ROUND((T161+L161)/X161/10,2))</f>
        <v>0</v>
      </c>
      <c r="AA161" s="76">
        <f>IF(U161=0,0,ROUND((U161+Q161)/Y161/10,2))</f>
        <v>0</v>
      </c>
      <c r="AB161" s="76">
        <f>Z161+AA161</f>
        <v>0</v>
      </c>
      <c r="AC161" s="47">
        <v>0</v>
      </c>
      <c r="AD161" s="47">
        <v>0</v>
      </c>
      <c r="AE161" s="47">
        <f>AC161+AD161</f>
        <v>0</v>
      </c>
      <c r="AF161" s="41">
        <f>AG161+AN161</f>
        <v>0</v>
      </c>
      <c r="AG161" s="41">
        <f>AI161+AJ161+AK161+AL161+AM161</f>
        <v>0</v>
      </c>
      <c r="AH161" s="5"/>
      <c r="AI161" s="9"/>
      <c r="AJ161" s="9"/>
      <c r="AK161" s="9"/>
      <c r="AL161" s="9"/>
      <c r="AM161" s="9"/>
      <c r="AN161" s="41">
        <f>AO161+AP161+AQ161</f>
        <v>0</v>
      </c>
      <c r="AO161" s="9"/>
      <c r="AP161" s="9"/>
      <c r="AQ161" s="9"/>
      <c r="AR161" s="88">
        <f>((AL161+AK161+AJ161)-((V161)*-1))*-1</f>
        <v>0</v>
      </c>
      <c r="AS161" s="88">
        <f>((AO161+AP161)-((W161)*-1))*-1</f>
        <v>0</v>
      </c>
      <c r="AT161" s="46" t="s">
        <v>225</v>
      </c>
      <c r="AU161" s="46" t="s">
        <v>225</v>
      </c>
      <c r="AV161" s="93">
        <v>0</v>
      </c>
      <c r="AW161" s="93">
        <v>0</v>
      </c>
      <c r="AX161" s="93">
        <f>AV161+AW161</f>
        <v>0</v>
      </c>
      <c r="AY161" s="95">
        <f t="shared" si="1125"/>
        <v>0</v>
      </c>
      <c r="AZ161" s="95">
        <f t="shared" si="1126"/>
        <v>0</v>
      </c>
      <c r="BA161" s="96">
        <f>BB161+BI161</f>
        <v>0</v>
      </c>
      <c r="BB161" s="96">
        <f>BD161+BE161+BF161+BG161+BH161</f>
        <v>0</v>
      </c>
      <c r="BC161" s="97"/>
      <c r="BD161" s="88"/>
      <c r="BE161" s="88"/>
      <c r="BF161" s="88"/>
      <c r="BG161" s="88"/>
      <c r="BH161" s="88"/>
      <c r="BI161" s="96">
        <f>BJ161+BK161+BL161</f>
        <v>0</v>
      </c>
      <c r="BJ161" s="88"/>
      <c r="BK161" s="88"/>
      <c r="BL161" s="88"/>
      <c r="BM161" s="88">
        <f t="shared" si="1127"/>
        <v>0</v>
      </c>
      <c r="BN161" s="88">
        <f t="shared" si="1128"/>
        <v>0</v>
      </c>
      <c r="BO161" s="46" t="s">
        <v>225</v>
      </c>
      <c r="BP161" s="46" t="s">
        <v>225</v>
      </c>
      <c r="BQ161" s="93">
        <v>0</v>
      </c>
      <c r="BR161" s="93">
        <v>0</v>
      </c>
      <c r="BS161" s="93">
        <f>BQ161+BR161</f>
        <v>0</v>
      </c>
      <c r="BT161" s="96">
        <f>BU161+CB161</f>
        <v>0</v>
      </c>
      <c r="BU161" s="96">
        <f>BW161+BX161+BY161+BZ161+CA161</f>
        <v>0</v>
      </c>
      <c r="BV161" s="97"/>
      <c r="BW161" s="88"/>
      <c r="BX161" s="88"/>
      <c r="BY161" s="88"/>
      <c r="BZ161" s="88"/>
      <c r="CA161" s="88"/>
      <c r="CB161" s="96">
        <f>CC161+CD161+CE161</f>
        <v>0</v>
      </c>
      <c r="CC161" s="88"/>
      <c r="CD161" s="88"/>
      <c r="CE161" s="88"/>
      <c r="CF161" s="88">
        <f t="shared" si="1131"/>
        <v>0</v>
      </c>
      <c r="CG161" s="88">
        <f t="shared" si="1132"/>
        <v>0</v>
      </c>
      <c r="CH161" s="46" t="s">
        <v>225</v>
      </c>
      <c r="CI161" s="46" t="s">
        <v>225</v>
      </c>
      <c r="CJ161" s="99">
        <v>0</v>
      </c>
      <c r="CK161" s="99">
        <v>0</v>
      </c>
      <c r="CL161" s="99">
        <f>CJ161+CK161</f>
        <v>0</v>
      </c>
      <c r="CM161" s="96">
        <f>CN161+CU161</f>
        <v>0</v>
      </c>
      <c r="CN161" s="96">
        <f>CP161+CQ161+CR161+CS161+CT161</f>
        <v>0</v>
      </c>
      <c r="CO161" s="97"/>
      <c r="CP161" s="88"/>
      <c r="CQ161" s="88"/>
      <c r="CR161" s="88"/>
      <c r="CS161" s="88"/>
      <c r="CT161" s="88"/>
      <c r="CU161" s="96">
        <f>CV161+CW161+CX161</f>
        <v>0</v>
      </c>
      <c r="CV161" s="88"/>
      <c r="CW161" s="88"/>
      <c r="CX161" s="88"/>
      <c r="CY161" s="88">
        <f t="shared" si="1135"/>
        <v>0</v>
      </c>
      <c r="CZ161" s="88">
        <f t="shared" si="1136"/>
        <v>0</v>
      </c>
      <c r="DA161" s="46" t="s">
        <v>225</v>
      </c>
      <c r="DB161" s="46" t="s">
        <v>225</v>
      </c>
      <c r="DC161" s="99">
        <v>0</v>
      </c>
      <c r="DD161" s="99">
        <v>0</v>
      </c>
      <c r="DE161" s="99">
        <f>DC161+DD161</f>
        <v>0</v>
      </c>
      <c r="DF161" s="96">
        <f>DG161+DN161</f>
        <v>0</v>
      </c>
      <c r="DG161" s="96">
        <f>DI161+DJ161+DK161+DL161+DM161</f>
        <v>0</v>
      </c>
      <c r="DH161" s="97"/>
      <c r="DI161" s="88"/>
      <c r="DJ161" s="88"/>
      <c r="DK161" s="88"/>
      <c r="DL161" s="88"/>
      <c r="DM161" s="88"/>
      <c r="DN161" s="96">
        <f>DO161+DP161+DQ161</f>
        <v>0</v>
      </c>
      <c r="DO161" s="88"/>
      <c r="DP161" s="88"/>
      <c r="DQ161" s="88"/>
      <c r="DR161" s="88">
        <f t="shared" si="1139"/>
        <v>0</v>
      </c>
      <c r="DS161" s="88">
        <f t="shared" si="1140"/>
        <v>0</v>
      </c>
      <c r="DT161" s="46" t="s">
        <v>225</v>
      </c>
      <c r="DU161" s="46" t="s">
        <v>225</v>
      </c>
      <c r="DV161" s="99">
        <v>0</v>
      </c>
      <c r="DW161" s="99">
        <v>0</v>
      </c>
      <c r="DX161" s="99">
        <f>DV161+DW161</f>
        <v>0</v>
      </c>
    </row>
    <row r="162" spans="1:128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41">
        <f>I162+P162</f>
        <v>0</v>
      </c>
      <c r="I162" s="41">
        <f>K162+L162+M162+N162+O162</f>
        <v>0</v>
      </c>
      <c r="J162" s="5"/>
      <c r="K162" s="9"/>
      <c r="L162" s="9"/>
      <c r="M162" s="9"/>
      <c r="N162" s="9"/>
      <c r="O162" s="9"/>
      <c r="P162" s="41">
        <f>Q162+R162+S162</f>
        <v>0</v>
      </c>
      <c r="Q162" s="9"/>
      <c r="R162" s="9"/>
      <c r="S162" s="9"/>
      <c r="T162" s="71">
        <f>(L162+M162+N162)*-1</f>
        <v>0</v>
      </c>
      <c r="U162" s="71">
        <f>(Q162+R162)*-1</f>
        <v>0</v>
      </c>
      <c r="V162" s="9">
        <f t="shared" si="1122"/>
        <v>0</v>
      </c>
      <c r="W162" s="9">
        <f t="shared" si="1122"/>
        <v>0</v>
      </c>
      <c r="X162" s="46" t="s">
        <v>225</v>
      </c>
      <c r="Y162" s="9">
        <v>26460</v>
      </c>
      <c r="Z162" s="76">
        <f>IF(T162=0,0,ROUND((T162+L162)/X162/10,2))</f>
        <v>0</v>
      </c>
      <c r="AA162" s="76">
        <f>IF(U162=0,0,ROUND((U162+Q162)/Y162/10,2))</f>
        <v>0</v>
      </c>
      <c r="AB162" s="76">
        <f>Z162+AA162</f>
        <v>0</v>
      </c>
      <c r="AC162" s="47">
        <v>0</v>
      </c>
      <c r="AD162" s="47">
        <v>0</v>
      </c>
      <c r="AE162" s="47">
        <f>AC162+AD162</f>
        <v>0</v>
      </c>
      <c r="AF162" s="41">
        <f>AG162+AN162</f>
        <v>0</v>
      </c>
      <c r="AG162" s="41">
        <f>AI162+AJ162+AK162+AL162+AM162</f>
        <v>0</v>
      </c>
      <c r="AH162" s="5"/>
      <c r="AI162" s="9"/>
      <c r="AJ162" s="9"/>
      <c r="AK162" s="9"/>
      <c r="AL162" s="9"/>
      <c r="AM162" s="9"/>
      <c r="AN162" s="41">
        <f>AO162+AP162+AQ162</f>
        <v>0</v>
      </c>
      <c r="AO162" s="9"/>
      <c r="AP162" s="9"/>
      <c r="AQ162" s="9"/>
      <c r="AR162" s="88">
        <f>((AL162+AK162+AJ162)-((V162)*-1))*-1</f>
        <v>0</v>
      </c>
      <c r="AS162" s="88">
        <f>((AO162+AP162)-((W162)*-1))*-1</f>
        <v>0</v>
      </c>
      <c r="AT162" s="46" t="s">
        <v>225</v>
      </c>
      <c r="AU162" s="9">
        <v>26460</v>
      </c>
      <c r="AV162" s="93">
        <v>0</v>
      </c>
      <c r="AW162" s="93">
        <f t="shared" si="1124"/>
        <v>0</v>
      </c>
      <c r="AX162" s="93">
        <f>AV162+AW162</f>
        <v>0</v>
      </c>
      <c r="AY162" s="95">
        <f t="shared" si="1125"/>
        <v>0</v>
      </c>
      <c r="AZ162" s="95">
        <f t="shared" si="1126"/>
        <v>0</v>
      </c>
      <c r="BA162" s="96">
        <f>BB162+BI162</f>
        <v>0</v>
      </c>
      <c r="BB162" s="96">
        <f>BD162+BE162+BF162+BG162+BH162</f>
        <v>0</v>
      </c>
      <c r="BC162" s="97"/>
      <c r="BD162" s="88"/>
      <c r="BE162" s="88"/>
      <c r="BF162" s="88"/>
      <c r="BG162" s="88"/>
      <c r="BH162" s="88"/>
      <c r="BI162" s="96">
        <f>BJ162+BK162+BL162</f>
        <v>0</v>
      </c>
      <c r="BJ162" s="88"/>
      <c r="BK162" s="88"/>
      <c r="BL162" s="88"/>
      <c r="BM162" s="88">
        <f t="shared" si="1127"/>
        <v>0</v>
      </c>
      <c r="BN162" s="88">
        <f t="shared" si="1128"/>
        <v>0</v>
      </c>
      <c r="BO162" s="46" t="s">
        <v>225</v>
      </c>
      <c r="BP162" s="9">
        <v>26460</v>
      </c>
      <c r="BQ162" s="93">
        <v>0</v>
      </c>
      <c r="BR162" s="93">
        <f t="shared" si="1130"/>
        <v>0</v>
      </c>
      <c r="BS162" s="93">
        <f>BQ162+BR162</f>
        <v>0</v>
      </c>
      <c r="BT162" s="96">
        <f>BU162+CB162</f>
        <v>0</v>
      </c>
      <c r="BU162" s="96">
        <f>BW162+BX162+BY162+BZ162+CA162</f>
        <v>0</v>
      </c>
      <c r="BV162" s="97"/>
      <c r="BW162" s="88"/>
      <c r="BX162" s="88"/>
      <c r="BY162" s="88"/>
      <c r="BZ162" s="88"/>
      <c r="CA162" s="88"/>
      <c r="CB162" s="96">
        <f>CC162+CD162+CE162</f>
        <v>0</v>
      </c>
      <c r="CC162" s="88"/>
      <c r="CD162" s="88"/>
      <c r="CE162" s="88"/>
      <c r="CF162" s="88">
        <f t="shared" si="1131"/>
        <v>0</v>
      </c>
      <c r="CG162" s="88">
        <f t="shared" si="1132"/>
        <v>0</v>
      </c>
      <c r="CH162" s="46" t="s">
        <v>225</v>
      </c>
      <c r="CI162" s="9">
        <v>26460</v>
      </c>
      <c r="CJ162" s="99">
        <v>0</v>
      </c>
      <c r="CK162" s="99">
        <f t="shared" si="1134"/>
        <v>0</v>
      </c>
      <c r="CL162" s="99">
        <f>CJ162+CK162</f>
        <v>0</v>
      </c>
      <c r="CM162" s="96">
        <f>CN162+CU162</f>
        <v>0</v>
      </c>
      <c r="CN162" s="96">
        <f>CP162+CQ162+CR162+CS162+CT162</f>
        <v>0</v>
      </c>
      <c r="CO162" s="97"/>
      <c r="CP162" s="88"/>
      <c r="CQ162" s="88"/>
      <c r="CR162" s="88"/>
      <c r="CS162" s="88"/>
      <c r="CT162" s="88"/>
      <c r="CU162" s="96">
        <f>CV162+CW162+CX162</f>
        <v>0</v>
      </c>
      <c r="CV162" s="88"/>
      <c r="CW162" s="88"/>
      <c r="CX162" s="88"/>
      <c r="CY162" s="88">
        <f t="shared" si="1135"/>
        <v>0</v>
      </c>
      <c r="CZ162" s="88">
        <f t="shared" si="1136"/>
        <v>0</v>
      </c>
      <c r="DA162" s="46" t="s">
        <v>225</v>
      </c>
      <c r="DB162" s="9">
        <v>26460</v>
      </c>
      <c r="DC162" s="99">
        <v>0</v>
      </c>
      <c r="DD162" s="99">
        <f t="shared" ref="DD162:DD164" si="1143">ROUND(((CW162-CD162)/DB162/10),2)*-1</f>
        <v>0</v>
      </c>
      <c r="DE162" s="99">
        <f>DC162+DD162</f>
        <v>0</v>
      </c>
      <c r="DF162" s="96">
        <f>DG162+DN162</f>
        <v>0</v>
      </c>
      <c r="DG162" s="96">
        <f>DI162+DJ162+DK162+DL162+DM162</f>
        <v>0</v>
      </c>
      <c r="DH162" s="97"/>
      <c r="DI162" s="88"/>
      <c r="DJ162" s="88"/>
      <c r="DK162" s="88"/>
      <c r="DL162" s="88"/>
      <c r="DM162" s="88"/>
      <c r="DN162" s="96">
        <f>DO162+DP162+DQ162</f>
        <v>0</v>
      </c>
      <c r="DO162" s="88"/>
      <c r="DP162" s="88"/>
      <c r="DQ162" s="88"/>
      <c r="DR162" s="88">
        <f t="shared" si="1139"/>
        <v>0</v>
      </c>
      <c r="DS162" s="88">
        <f t="shared" si="1140"/>
        <v>0</v>
      </c>
      <c r="DT162" s="46" t="s">
        <v>225</v>
      </c>
      <c r="DU162" s="9">
        <v>26460</v>
      </c>
      <c r="DV162" s="99">
        <v>0</v>
      </c>
      <c r="DW162" s="99">
        <f t="shared" ref="DW162:DW164" si="1144">ROUND(((DP162-CW162)/DU162/10),2)*-1</f>
        <v>0</v>
      </c>
      <c r="DX162" s="99">
        <f>DV162+DW162</f>
        <v>0</v>
      </c>
    </row>
    <row r="163" spans="1:128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41">
        <f>I163+P163</f>
        <v>0</v>
      </c>
      <c r="I163" s="41">
        <f>K163+L163+M163+N163+O163</f>
        <v>0</v>
      </c>
      <c r="J163" s="5"/>
      <c r="K163" s="9"/>
      <c r="L163" s="9"/>
      <c r="M163" s="9"/>
      <c r="N163" s="9"/>
      <c r="O163" s="9"/>
      <c r="P163" s="41">
        <f>Q163+R163+S163</f>
        <v>0</v>
      </c>
      <c r="Q163" s="9"/>
      <c r="R163" s="9"/>
      <c r="S163" s="9"/>
      <c r="T163" s="71">
        <f>(L163+M163+N163)*-1</f>
        <v>0</v>
      </c>
      <c r="U163" s="71">
        <f>(Q163+R163)*-1</f>
        <v>0</v>
      </c>
      <c r="V163" s="9">
        <f t="shared" si="1122"/>
        <v>0</v>
      </c>
      <c r="W163" s="9">
        <f t="shared" si="1122"/>
        <v>0</v>
      </c>
      <c r="X163" s="46" t="s">
        <v>225</v>
      </c>
      <c r="Y163" s="9">
        <v>26460</v>
      </c>
      <c r="Z163" s="76">
        <f>IF(T163=0,0,ROUND((T163+L163)/X163/10,2))</f>
        <v>0</v>
      </c>
      <c r="AA163" s="76">
        <f>IF(U163=0,0,ROUND((U163+Q163)/Y163/10,2))</f>
        <v>0</v>
      </c>
      <c r="AB163" s="76">
        <f>Z163+AA163</f>
        <v>0</v>
      </c>
      <c r="AC163" s="47">
        <v>0</v>
      </c>
      <c r="AD163" s="47">
        <v>0</v>
      </c>
      <c r="AE163" s="47">
        <f>AC163+AD163</f>
        <v>0</v>
      </c>
      <c r="AF163" s="41">
        <f>AG163+AN163</f>
        <v>0</v>
      </c>
      <c r="AG163" s="41">
        <f>AI163+AJ163+AK163+AL163+AM163</f>
        <v>0</v>
      </c>
      <c r="AH163" s="5"/>
      <c r="AI163" s="9"/>
      <c r="AJ163" s="9"/>
      <c r="AK163" s="9"/>
      <c r="AL163" s="9"/>
      <c r="AM163" s="9"/>
      <c r="AN163" s="41">
        <f>AO163+AP163+AQ163</f>
        <v>0</v>
      </c>
      <c r="AO163" s="9"/>
      <c r="AP163" s="9"/>
      <c r="AQ163" s="9"/>
      <c r="AR163" s="88">
        <f>((AL163+AK163+AJ163)-((V163)*-1))*-1</f>
        <v>0</v>
      </c>
      <c r="AS163" s="88">
        <f>((AO163+AP163)-((W163)*-1))*-1</f>
        <v>0</v>
      </c>
      <c r="AT163" s="46" t="s">
        <v>225</v>
      </c>
      <c r="AU163" s="9">
        <v>26460</v>
      </c>
      <c r="AV163" s="93">
        <v>0</v>
      </c>
      <c r="AW163" s="93">
        <f t="shared" si="1124"/>
        <v>0</v>
      </c>
      <c r="AX163" s="93">
        <f>AV163+AW163</f>
        <v>0</v>
      </c>
      <c r="AY163" s="95">
        <f t="shared" si="1125"/>
        <v>0</v>
      </c>
      <c r="AZ163" s="95">
        <f t="shared" si="1126"/>
        <v>0</v>
      </c>
      <c r="BA163" s="96">
        <f>BB163+BI163</f>
        <v>0</v>
      </c>
      <c r="BB163" s="96">
        <f>BD163+BE163+BF163+BG163+BH163</f>
        <v>0</v>
      </c>
      <c r="BC163" s="97"/>
      <c r="BD163" s="88"/>
      <c r="BE163" s="88"/>
      <c r="BF163" s="88"/>
      <c r="BG163" s="88"/>
      <c r="BH163" s="88"/>
      <c r="BI163" s="96">
        <f>BJ163+BK163+BL163</f>
        <v>0</v>
      </c>
      <c r="BJ163" s="88"/>
      <c r="BK163" s="88"/>
      <c r="BL163" s="88"/>
      <c r="BM163" s="88">
        <f t="shared" si="1127"/>
        <v>0</v>
      </c>
      <c r="BN163" s="88">
        <f t="shared" si="1128"/>
        <v>0</v>
      </c>
      <c r="BO163" s="46" t="s">
        <v>225</v>
      </c>
      <c r="BP163" s="9">
        <v>26460</v>
      </c>
      <c r="BQ163" s="93">
        <v>0</v>
      </c>
      <c r="BR163" s="93">
        <f t="shared" si="1130"/>
        <v>0</v>
      </c>
      <c r="BS163" s="93">
        <f>BQ163+BR163</f>
        <v>0</v>
      </c>
      <c r="BT163" s="96">
        <f>BU163+CB163</f>
        <v>0</v>
      </c>
      <c r="BU163" s="96">
        <f>BW163+BX163+BY163+BZ163+CA163</f>
        <v>0</v>
      </c>
      <c r="BV163" s="97"/>
      <c r="BW163" s="88"/>
      <c r="BX163" s="88"/>
      <c r="BY163" s="88"/>
      <c r="BZ163" s="88"/>
      <c r="CA163" s="88"/>
      <c r="CB163" s="96">
        <f>CC163+CD163+CE163</f>
        <v>0</v>
      </c>
      <c r="CC163" s="88"/>
      <c r="CD163" s="88"/>
      <c r="CE163" s="88"/>
      <c r="CF163" s="88">
        <f t="shared" si="1131"/>
        <v>0</v>
      </c>
      <c r="CG163" s="88">
        <f t="shared" si="1132"/>
        <v>0</v>
      </c>
      <c r="CH163" s="46" t="s">
        <v>225</v>
      </c>
      <c r="CI163" s="9">
        <v>26460</v>
      </c>
      <c r="CJ163" s="99">
        <v>0</v>
      </c>
      <c r="CK163" s="99">
        <f t="shared" si="1134"/>
        <v>0</v>
      </c>
      <c r="CL163" s="99">
        <f>CJ163+CK163</f>
        <v>0</v>
      </c>
      <c r="CM163" s="96">
        <f>CN163+CU163</f>
        <v>0</v>
      </c>
      <c r="CN163" s="96">
        <f>CP163+CQ163+CR163+CS163+CT163</f>
        <v>0</v>
      </c>
      <c r="CO163" s="97"/>
      <c r="CP163" s="88"/>
      <c r="CQ163" s="88"/>
      <c r="CR163" s="88"/>
      <c r="CS163" s="88"/>
      <c r="CT163" s="88"/>
      <c r="CU163" s="96">
        <f>CV163+CW163+CX163</f>
        <v>0</v>
      </c>
      <c r="CV163" s="88"/>
      <c r="CW163" s="88"/>
      <c r="CX163" s="88"/>
      <c r="CY163" s="88">
        <f t="shared" si="1135"/>
        <v>0</v>
      </c>
      <c r="CZ163" s="88">
        <f t="shared" si="1136"/>
        <v>0</v>
      </c>
      <c r="DA163" s="46" t="s">
        <v>225</v>
      </c>
      <c r="DB163" s="9">
        <v>26460</v>
      </c>
      <c r="DC163" s="99">
        <v>0</v>
      </c>
      <c r="DD163" s="99">
        <f t="shared" si="1143"/>
        <v>0</v>
      </c>
      <c r="DE163" s="99">
        <f>DC163+DD163</f>
        <v>0</v>
      </c>
      <c r="DF163" s="96">
        <f>DG163+DN163</f>
        <v>0</v>
      </c>
      <c r="DG163" s="96">
        <f>DI163+DJ163+DK163+DL163+DM163</f>
        <v>0</v>
      </c>
      <c r="DH163" s="97"/>
      <c r="DI163" s="88"/>
      <c r="DJ163" s="88"/>
      <c r="DK163" s="88"/>
      <c r="DL163" s="88"/>
      <c r="DM163" s="88"/>
      <c r="DN163" s="96">
        <f>DO163+DP163+DQ163</f>
        <v>0</v>
      </c>
      <c r="DO163" s="88"/>
      <c r="DP163" s="88"/>
      <c r="DQ163" s="88"/>
      <c r="DR163" s="88">
        <f t="shared" si="1139"/>
        <v>0</v>
      </c>
      <c r="DS163" s="88">
        <f t="shared" si="1140"/>
        <v>0</v>
      </c>
      <c r="DT163" s="46" t="s">
        <v>225</v>
      </c>
      <c r="DU163" s="9">
        <v>26460</v>
      </c>
      <c r="DV163" s="99">
        <v>0</v>
      </c>
      <c r="DW163" s="99">
        <f t="shared" si="1144"/>
        <v>0</v>
      </c>
      <c r="DX163" s="99">
        <f>DV163+DW163</f>
        <v>0</v>
      </c>
    </row>
    <row r="164" spans="1:128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41">
        <f>I164+P164</f>
        <v>0</v>
      </c>
      <c r="I164" s="41">
        <f>K164+L164+M164+N164+O164</f>
        <v>0</v>
      </c>
      <c r="J164" s="5"/>
      <c r="K164" s="9"/>
      <c r="L164" s="9"/>
      <c r="M164" s="9"/>
      <c r="N164" s="9"/>
      <c r="O164" s="9"/>
      <c r="P164" s="41">
        <f>Q164+R164+S164</f>
        <v>0</v>
      </c>
      <c r="Q164" s="9"/>
      <c r="R164" s="9"/>
      <c r="S164" s="9"/>
      <c r="T164" s="71">
        <f>(L164+M164+N164)*-1</f>
        <v>0</v>
      </c>
      <c r="U164" s="71">
        <f>(Q164+R164)*-1</f>
        <v>0</v>
      </c>
      <c r="V164" s="9">
        <f t="shared" si="1122"/>
        <v>0</v>
      </c>
      <c r="W164" s="9">
        <f t="shared" si="1122"/>
        <v>0</v>
      </c>
      <c r="X164" s="9">
        <v>42328</v>
      </c>
      <c r="Y164" s="9">
        <v>23868</v>
      </c>
      <c r="Z164" s="76">
        <f>IF(T164=0,0,ROUND((T164+L164)/X164/10,2))</f>
        <v>0</v>
      </c>
      <c r="AA164" s="76">
        <f>IF(U164=0,0,ROUND((U164+Q164)/Y164/10,2))</f>
        <v>0</v>
      </c>
      <c r="AB164" s="76">
        <f>Z164+AA164</f>
        <v>0</v>
      </c>
      <c r="AC164" s="47">
        <v>0</v>
      </c>
      <c r="AD164" s="47">
        <v>0</v>
      </c>
      <c r="AE164" s="47">
        <f>AC164+AD164</f>
        <v>0</v>
      </c>
      <c r="AF164" s="41">
        <f>AG164+AN164</f>
        <v>0</v>
      </c>
      <c r="AG164" s="41">
        <f>AI164+AJ164+AK164+AL164+AM164</f>
        <v>0</v>
      </c>
      <c r="AH164" s="5"/>
      <c r="AI164" s="9"/>
      <c r="AJ164" s="9"/>
      <c r="AK164" s="9"/>
      <c r="AL164" s="9"/>
      <c r="AM164" s="9"/>
      <c r="AN164" s="41">
        <f>AO164+AP164+AQ164</f>
        <v>0</v>
      </c>
      <c r="AO164" s="9"/>
      <c r="AP164" s="9"/>
      <c r="AQ164" s="9"/>
      <c r="AR164" s="88">
        <f>((AL164+AK164+AJ164)-((V164)*-1))*-1</f>
        <v>0</v>
      </c>
      <c r="AS164" s="88">
        <f>((AO164+AP164)-((W164)*-1))*-1</f>
        <v>0</v>
      </c>
      <c r="AT164" s="9">
        <v>42328</v>
      </c>
      <c r="AU164" s="9">
        <v>23868</v>
      </c>
      <c r="AV164" s="93">
        <f t="shared" si="1123"/>
        <v>0</v>
      </c>
      <c r="AW164" s="93">
        <f t="shared" si="1124"/>
        <v>0</v>
      </c>
      <c r="AX164" s="93">
        <f>AV164+AW164</f>
        <v>0</v>
      </c>
      <c r="AY164" s="95">
        <f t="shared" si="1125"/>
        <v>0</v>
      </c>
      <c r="AZ164" s="95">
        <f t="shared" si="1126"/>
        <v>0</v>
      </c>
      <c r="BA164" s="96">
        <f>BB164+BI164</f>
        <v>0</v>
      </c>
      <c r="BB164" s="96">
        <f>BD164+BE164+BF164+BG164+BH164</f>
        <v>0</v>
      </c>
      <c r="BC164" s="97"/>
      <c r="BD164" s="88"/>
      <c r="BE164" s="88"/>
      <c r="BF164" s="88"/>
      <c r="BG164" s="88"/>
      <c r="BH164" s="88"/>
      <c r="BI164" s="96">
        <f>BJ164+BK164+BL164</f>
        <v>0</v>
      </c>
      <c r="BJ164" s="88"/>
      <c r="BK164" s="88"/>
      <c r="BL164" s="88"/>
      <c r="BM164" s="88">
        <f t="shared" si="1127"/>
        <v>0</v>
      </c>
      <c r="BN164" s="88">
        <f t="shared" si="1128"/>
        <v>0</v>
      </c>
      <c r="BO164" s="9">
        <v>42328</v>
      </c>
      <c r="BP164" s="9">
        <v>23868</v>
      </c>
      <c r="BQ164" s="93">
        <f t="shared" si="1129"/>
        <v>0</v>
      </c>
      <c r="BR164" s="93">
        <f t="shared" si="1130"/>
        <v>0</v>
      </c>
      <c r="BS164" s="93">
        <f>BQ164+BR164</f>
        <v>0</v>
      </c>
      <c r="BT164" s="96">
        <f>BU164+CB164</f>
        <v>0</v>
      </c>
      <c r="BU164" s="96">
        <f>BW164+BX164+BY164+BZ164+CA164</f>
        <v>0</v>
      </c>
      <c r="BV164" s="97"/>
      <c r="BW164" s="88"/>
      <c r="BX164" s="88"/>
      <c r="BY164" s="88"/>
      <c r="BZ164" s="88"/>
      <c r="CA164" s="88"/>
      <c r="CB164" s="96">
        <f>CC164+CD164+CE164</f>
        <v>0</v>
      </c>
      <c r="CC164" s="88"/>
      <c r="CD164" s="88"/>
      <c r="CE164" s="88"/>
      <c r="CF164" s="88">
        <f t="shared" si="1131"/>
        <v>0</v>
      </c>
      <c r="CG164" s="88">
        <f t="shared" si="1132"/>
        <v>0</v>
      </c>
      <c r="CH164" s="9">
        <v>42328</v>
      </c>
      <c r="CI164" s="9">
        <v>23868</v>
      </c>
      <c r="CJ164" s="99">
        <f t="shared" si="1133"/>
        <v>0</v>
      </c>
      <c r="CK164" s="99">
        <f t="shared" si="1134"/>
        <v>0</v>
      </c>
      <c r="CL164" s="99">
        <f>CJ164+CK164</f>
        <v>0</v>
      </c>
      <c r="CM164" s="96">
        <f>CN164+CU164</f>
        <v>0</v>
      </c>
      <c r="CN164" s="96">
        <f>CP164+CQ164+CR164+CS164+CT164</f>
        <v>0</v>
      </c>
      <c r="CO164" s="97"/>
      <c r="CP164" s="88"/>
      <c r="CQ164" s="88"/>
      <c r="CR164" s="88"/>
      <c r="CS164" s="88"/>
      <c r="CT164" s="88"/>
      <c r="CU164" s="96">
        <f>CV164+CW164+CX164</f>
        <v>0</v>
      </c>
      <c r="CV164" s="88"/>
      <c r="CW164" s="88"/>
      <c r="CX164" s="88"/>
      <c r="CY164" s="88">
        <f t="shared" si="1135"/>
        <v>0</v>
      </c>
      <c r="CZ164" s="88">
        <f t="shared" si="1136"/>
        <v>0</v>
      </c>
      <c r="DA164" s="9">
        <v>42328</v>
      </c>
      <c r="DB164" s="9">
        <v>23868</v>
      </c>
      <c r="DC164" s="99">
        <f t="shared" ref="DC164" si="1145">ROUND(((CR164+CS164)-(BY164+BZ164))/DA164/10,2)*-1</f>
        <v>0</v>
      </c>
      <c r="DD164" s="99">
        <f t="shared" si="1143"/>
        <v>0</v>
      </c>
      <c r="DE164" s="99">
        <f>DC164+DD164</f>
        <v>0</v>
      </c>
      <c r="DF164" s="96">
        <f>DG164+DN164</f>
        <v>0</v>
      </c>
      <c r="DG164" s="96">
        <f>DI164+DJ164+DK164+DL164+DM164</f>
        <v>0</v>
      </c>
      <c r="DH164" s="97"/>
      <c r="DI164" s="88"/>
      <c r="DJ164" s="88"/>
      <c r="DK164" s="88"/>
      <c r="DL164" s="88"/>
      <c r="DM164" s="88"/>
      <c r="DN164" s="96">
        <f>DO164+DP164+DQ164</f>
        <v>0</v>
      </c>
      <c r="DO164" s="88"/>
      <c r="DP164" s="88"/>
      <c r="DQ164" s="88"/>
      <c r="DR164" s="88">
        <f t="shared" si="1139"/>
        <v>0</v>
      </c>
      <c r="DS164" s="88">
        <f t="shared" si="1140"/>
        <v>0</v>
      </c>
      <c r="DT164" s="9">
        <v>42328</v>
      </c>
      <c r="DU164" s="9">
        <v>23868</v>
      </c>
      <c r="DV164" s="99">
        <f t="shared" ref="DV164" si="1146">ROUND(((DK164+DL164)-(CR164+CS164))/DT164/10,2)*-1</f>
        <v>0</v>
      </c>
      <c r="DW164" s="99">
        <f t="shared" si="1144"/>
        <v>0</v>
      </c>
      <c r="DX164" s="99">
        <f>DV164+DW164</f>
        <v>0</v>
      </c>
    </row>
    <row r="165" spans="1:128" x14ac:dyDescent="0.25">
      <c r="A165" s="30"/>
      <c r="B165" s="31"/>
      <c r="C165" s="32"/>
      <c r="D165" s="33" t="s">
        <v>182</v>
      </c>
      <c r="E165" s="31"/>
      <c r="F165" s="31"/>
      <c r="G165" s="32"/>
      <c r="H165" s="34">
        <f t="shared" ref="H165:AB165" si="1147">SUBTOTAL(9,H160:H164)</f>
        <v>15000</v>
      </c>
      <c r="I165" s="34">
        <f t="shared" si="1147"/>
        <v>0</v>
      </c>
      <c r="J165" s="34">
        <f t="shared" si="1147"/>
        <v>0</v>
      </c>
      <c r="K165" s="34">
        <f t="shared" si="1147"/>
        <v>0</v>
      </c>
      <c r="L165" s="34">
        <f t="shared" si="1147"/>
        <v>0</v>
      </c>
      <c r="M165" s="34">
        <f t="shared" si="1147"/>
        <v>0</v>
      </c>
      <c r="N165" s="34">
        <f t="shared" si="1147"/>
        <v>0</v>
      </c>
      <c r="O165" s="34">
        <f t="shared" si="1147"/>
        <v>0</v>
      </c>
      <c r="P165" s="34">
        <f t="shared" si="1147"/>
        <v>15000</v>
      </c>
      <c r="Q165" s="34">
        <f t="shared" si="1147"/>
        <v>0</v>
      </c>
      <c r="R165" s="34">
        <f t="shared" si="1147"/>
        <v>15000</v>
      </c>
      <c r="S165" s="34">
        <f t="shared" si="1147"/>
        <v>0</v>
      </c>
      <c r="T165" s="34">
        <f t="shared" si="1147"/>
        <v>0</v>
      </c>
      <c r="U165" s="34">
        <f t="shared" si="1147"/>
        <v>-15000</v>
      </c>
      <c r="V165" s="34">
        <f t="shared" si="1147"/>
        <v>0</v>
      </c>
      <c r="W165" s="34">
        <f t="shared" si="1147"/>
        <v>-9750</v>
      </c>
      <c r="X165" s="34">
        <f t="shared" si="1147"/>
        <v>98395</v>
      </c>
      <c r="Y165" s="34">
        <f t="shared" si="1147"/>
        <v>103918</v>
      </c>
      <c r="Z165" s="48">
        <f t="shared" si="1147"/>
        <v>0</v>
      </c>
      <c r="AA165" s="48">
        <f t="shared" si="1147"/>
        <v>-0.06</v>
      </c>
      <c r="AB165" s="48">
        <f t="shared" si="1147"/>
        <v>-0.06</v>
      </c>
      <c r="AC165" s="48">
        <v>0</v>
      </c>
      <c r="AD165" s="48">
        <v>-0.04</v>
      </c>
      <c r="AE165" s="48">
        <f t="shared" ref="AE165:AX165" si="1148">SUBTOTAL(9,AE160:AE164)</f>
        <v>-0.04</v>
      </c>
      <c r="AF165" s="34">
        <f t="shared" si="1148"/>
        <v>15000</v>
      </c>
      <c r="AG165" s="34">
        <f t="shared" si="1148"/>
        <v>0</v>
      </c>
      <c r="AH165" s="34">
        <f t="shared" si="1148"/>
        <v>0</v>
      </c>
      <c r="AI165" s="34">
        <f t="shared" si="1148"/>
        <v>0</v>
      </c>
      <c r="AJ165" s="34">
        <f t="shared" si="1148"/>
        <v>0</v>
      </c>
      <c r="AK165" s="34">
        <f t="shared" si="1148"/>
        <v>0</v>
      </c>
      <c r="AL165" s="34">
        <f t="shared" si="1148"/>
        <v>0</v>
      </c>
      <c r="AM165" s="34">
        <f t="shared" si="1148"/>
        <v>0</v>
      </c>
      <c r="AN165" s="34">
        <f t="shared" si="1148"/>
        <v>15000</v>
      </c>
      <c r="AO165" s="34">
        <f t="shared" si="1148"/>
        <v>0</v>
      </c>
      <c r="AP165" s="34">
        <f t="shared" si="1148"/>
        <v>15000</v>
      </c>
      <c r="AQ165" s="34">
        <f t="shared" si="1148"/>
        <v>0</v>
      </c>
      <c r="AR165" s="34">
        <f t="shared" si="1148"/>
        <v>0</v>
      </c>
      <c r="AS165" s="34">
        <f t="shared" si="1148"/>
        <v>-5250</v>
      </c>
      <c r="AT165" s="34">
        <f t="shared" si="1148"/>
        <v>98395</v>
      </c>
      <c r="AU165" s="34">
        <f t="shared" si="1148"/>
        <v>103918</v>
      </c>
      <c r="AV165" s="48">
        <f t="shared" si="1148"/>
        <v>0</v>
      </c>
      <c r="AW165" s="48">
        <f t="shared" si="1148"/>
        <v>-0.02</v>
      </c>
      <c r="AX165" s="48">
        <f t="shared" si="1148"/>
        <v>-0.02</v>
      </c>
      <c r="AY165"/>
      <c r="AZ165"/>
      <c r="BA165" s="34">
        <f t="shared" ref="BA165:BS165" si="1149">SUBTOTAL(9,BA160:BA164)</f>
        <v>15000</v>
      </c>
      <c r="BB165" s="34">
        <f t="shared" si="1149"/>
        <v>0</v>
      </c>
      <c r="BC165" s="34">
        <f t="shared" si="1149"/>
        <v>0</v>
      </c>
      <c r="BD165" s="34">
        <f t="shared" si="1149"/>
        <v>0</v>
      </c>
      <c r="BE165" s="34">
        <f t="shared" si="1149"/>
        <v>0</v>
      </c>
      <c r="BF165" s="34">
        <f t="shared" si="1149"/>
        <v>0</v>
      </c>
      <c r="BG165" s="34">
        <f t="shared" si="1149"/>
        <v>0</v>
      </c>
      <c r="BH165" s="34">
        <f t="shared" si="1149"/>
        <v>0</v>
      </c>
      <c r="BI165" s="34">
        <f t="shared" si="1149"/>
        <v>15000</v>
      </c>
      <c r="BJ165" s="34">
        <f t="shared" si="1149"/>
        <v>0</v>
      </c>
      <c r="BK165" s="34">
        <f t="shared" si="1149"/>
        <v>15000</v>
      </c>
      <c r="BL165" s="34">
        <f t="shared" si="1149"/>
        <v>0</v>
      </c>
      <c r="BM165" s="34">
        <f t="shared" si="1149"/>
        <v>0</v>
      </c>
      <c r="BN165" s="34">
        <f t="shared" si="1149"/>
        <v>0</v>
      </c>
      <c r="BO165" s="34">
        <f t="shared" si="1149"/>
        <v>98395</v>
      </c>
      <c r="BP165" s="34">
        <f t="shared" si="1149"/>
        <v>103918</v>
      </c>
      <c r="BQ165" s="48">
        <f t="shared" si="1149"/>
        <v>0</v>
      </c>
      <c r="BR165" s="48">
        <f t="shared" si="1149"/>
        <v>0</v>
      </c>
      <c r="BS165" s="48">
        <f t="shared" si="1149"/>
        <v>0</v>
      </c>
      <c r="BT165" s="34">
        <f t="shared" ref="BT165:CL165" si="1150">SUBTOTAL(9,BT160:BT164)</f>
        <v>15000</v>
      </c>
      <c r="BU165" s="34">
        <f t="shared" si="1150"/>
        <v>0</v>
      </c>
      <c r="BV165" s="34">
        <f t="shared" si="1150"/>
        <v>0</v>
      </c>
      <c r="BW165" s="34">
        <f t="shared" si="1150"/>
        <v>0</v>
      </c>
      <c r="BX165" s="34">
        <f t="shared" si="1150"/>
        <v>0</v>
      </c>
      <c r="BY165" s="34">
        <f t="shared" si="1150"/>
        <v>0</v>
      </c>
      <c r="BZ165" s="34">
        <f t="shared" si="1150"/>
        <v>0</v>
      </c>
      <c r="CA165" s="34">
        <f t="shared" si="1150"/>
        <v>0</v>
      </c>
      <c r="CB165" s="34">
        <f t="shared" si="1150"/>
        <v>15000</v>
      </c>
      <c r="CC165" s="34">
        <f t="shared" si="1150"/>
        <v>0</v>
      </c>
      <c r="CD165" s="34">
        <f t="shared" si="1150"/>
        <v>15000</v>
      </c>
      <c r="CE165" s="34">
        <f t="shared" si="1150"/>
        <v>0</v>
      </c>
      <c r="CF165" s="34">
        <f t="shared" si="1150"/>
        <v>0</v>
      </c>
      <c r="CG165" s="34">
        <f t="shared" si="1150"/>
        <v>0</v>
      </c>
      <c r="CH165" s="34">
        <f t="shared" si="1150"/>
        <v>98395</v>
      </c>
      <c r="CI165" s="34">
        <f t="shared" si="1150"/>
        <v>103918</v>
      </c>
      <c r="CJ165" s="63">
        <f t="shared" si="1150"/>
        <v>0</v>
      </c>
      <c r="CK165" s="63">
        <f t="shared" si="1150"/>
        <v>0</v>
      </c>
      <c r="CL165" s="63">
        <f t="shared" si="1150"/>
        <v>0</v>
      </c>
      <c r="CM165" s="34">
        <f t="shared" ref="CM165:DE165" si="1151">SUBTOTAL(9,CM160:CM164)</f>
        <v>15000</v>
      </c>
      <c r="CN165" s="34">
        <f t="shared" si="1151"/>
        <v>0</v>
      </c>
      <c r="CO165" s="34">
        <f t="shared" si="1151"/>
        <v>0</v>
      </c>
      <c r="CP165" s="34">
        <f t="shared" si="1151"/>
        <v>0</v>
      </c>
      <c r="CQ165" s="34">
        <f t="shared" si="1151"/>
        <v>0</v>
      </c>
      <c r="CR165" s="34">
        <f t="shared" si="1151"/>
        <v>0</v>
      </c>
      <c r="CS165" s="34">
        <f t="shared" si="1151"/>
        <v>0</v>
      </c>
      <c r="CT165" s="34">
        <f t="shared" si="1151"/>
        <v>0</v>
      </c>
      <c r="CU165" s="34">
        <f t="shared" si="1151"/>
        <v>15000</v>
      </c>
      <c r="CV165" s="34">
        <f t="shared" si="1151"/>
        <v>0</v>
      </c>
      <c r="CW165" s="34">
        <f t="shared" si="1151"/>
        <v>15000</v>
      </c>
      <c r="CX165" s="34">
        <f t="shared" si="1151"/>
        <v>0</v>
      </c>
      <c r="CY165" s="34">
        <f t="shared" si="1151"/>
        <v>0</v>
      </c>
      <c r="CZ165" s="34">
        <f t="shared" si="1151"/>
        <v>0</v>
      </c>
      <c r="DA165" s="34">
        <f t="shared" si="1151"/>
        <v>98395</v>
      </c>
      <c r="DB165" s="34">
        <f t="shared" si="1151"/>
        <v>103918</v>
      </c>
      <c r="DC165" s="63">
        <f t="shared" si="1151"/>
        <v>0</v>
      </c>
      <c r="DD165" s="63">
        <f t="shared" si="1151"/>
        <v>0</v>
      </c>
      <c r="DE165" s="63">
        <f t="shared" si="1151"/>
        <v>0</v>
      </c>
      <c r="DF165" s="34">
        <f t="shared" ref="DF165:DX165" si="1152">SUBTOTAL(9,DF160:DF164)</f>
        <v>15000</v>
      </c>
      <c r="DG165" s="34">
        <f t="shared" si="1152"/>
        <v>0</v>
      </c>
      <c r="DH165" s="34">
        <f t="shared" si="1152"/>
        <v>0</v>
      </c>
      <c r="DI165" s="34">
        <f t="shared" si="1152"/>
        <v>0</v>
      </c>
      <c r="DJ165" s="34">
        <f t="shared" si="1152"/>
        <v>0</v>
      </c>
      <c r="DK165" s="34">
        <f t="shared" si="1152"/>
        <v>0</v>
      </c>
      <c r="DL165" s="34">
        <f t="shared" si="1152"/>
        <v>0</v>
      </c>
      <c r="DM165" s="34">
        <f t="shared" si="1152"/>
        <v>0</v>
      </c>
      <c r="DN165" s="34">
        <f t="shared" si="1152"/>
        <v>15000</v>
      </c>
      <c r="DO165" s="34">
        <f t="shared" si="1152"/>
        <v>0</v>
      </c>
      <c r="DP165" s="34">
        <f t="shared" si="1152"/>
        <v>15000</v>
      </c>
      <c r="DQ165" s="34">
        <f t="shared" si="1152"/>
        <v>0</v>
      </c>
      <c r="DR165" s="34">
        <f t="shared" si="1152"/>
        <v>0</v>
      </c>
      <c r="DS165" s="34">
        <f t="shared" si="1152"/>
        <v>0</v>
      </c>
      <c r="DT165" s="34">
        <f t="shared" si="1152"/>
        <v>98395</v>
      </c>
      <c r="DU165" s="34">
        <f t="shared" si="1152"/>
        <v>103918</v>
      </c>
      <c r="DV165" s="63">
        <f t="shared" si="1152"/>
        <v>0</v>
      </c>
      <c r="DW165" s="63">
        <f t="shared" si="1152"/>
        <v>0</v>
      </c>
      <c r="DX165" s="63">
        <f t="shared" si="1152"/>
        <v>0</v>
      </c>
    </row>
    <row r="166" spans="1:128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41">
        <f t="shared" ref="H166:H175" si="1153">I166+P166</f>
        <v>0</v>
      </c>
      <c r="I166" s="41">
        <f t="shared" ref="I166:I175" si="1154">K166+L166+M166+N166+O166</f>
        <v>0</v>
      </c>
      <c r="J166" s="5"/>
      <c r="K166" s="9"/>
      <c r="L166" s="9"/>
      <c r="M166" s="9"/>
      <c r="N166" s="9"/>
      <c r="O166" s="9"/>
      <c r="P166" s="41">
        <f t="shared" ref="P166:P175" si="1155">Q166+R166+S166</f>
        <v>0</v>
      </c>
      <c r="Q166" s="9"/>
      <c r="R166" s="9"/>
      <c r="S166" s="9"/>
      <c r="T166" s="71">
        <f t="shared" ref="T166:T175" si="1156">(L166+M166+N166)*-1</f>
        <v>0</v>
      </c>
      <c r="U166" s="71">
        <f t="shared" ref="U166:U175" si="1157">(Q166+R166)*-1</f>
        <v>0</v>
      </c>
      <c r="V166" s="9">
        <f t="shared" ref="V166:V175" si="1158">ROUND(T166*0.65,0)</f>
        <v>0</v>
      </c>
      <c r="W166" s="9">
        <f t="shared" ref="W166:W175" si="1159">ROUND(U166*0.65,0)</f>
        <v>0</v>
      </c>
      <c r="X166" s="9">
        <v>42546.490466608309</v>
      </c>
      <c r="Y166" s="9">
        <v>20190</v>
      </c>
      <c r="Z166" s="76">
        <f t="shared" ref="Z166:Z175" si="1160">IF(T166=0,0,ROUND((T166+L166)/X166/10,2))</f>
        <v>0</v>
      </c>
      <c r="AA166" s="76">
        <f t="shared" ref="AA166:AA175" si="1161">IF(U166=0,0,ROUND((U166+Q166)/Y166/10,2))</f>
        <v>0</v>
      </c>
      <c r="AB166" s="76">
        <f t="shared" ref="AB166:AB175" si="1162">Z166+AA166</f>
        <v>0</v>
      </c>
      <c r="AC166" s="47">
        <v>0</v>
      </c>
      <c r="AD166" s="47">
        <v>0</v>
      </c>
      <c r="AE166" s="47">
        <f t="shared" ref="AE166:AE175" si="1163">AC166+AD166</f>
        <v>0</v>
      </c>
      <c r="AF166" s="41">
        <f t="shared" ref="AF166:AF175" si="1164">AG166+AN166</f>
        <v>0</v>
      </c>
      <c r="AG166" s="41">
        <f t="shared" ref="AG166:AG175" si="1165">AI166+AJ166+AK166+AL166+AM166</f>
        <v>0</v>
      </c>
      <c r="AH166" s="5"/>
      <c r="AI166" s="85"/>
      <c r="AJ166" s="85"/>
      <c r="AK166" s="85"/>
      <c r="AL166" s="9"/>
      <c r="AM166" s="9"/>
      <c r="AN166" s="83">
        <f t="shared" ref="AN166:AN175" si="1166">AO166+AP166+AQ166</f>
        <v>0</v>
      </c>
      <c r="AO166" s="9"/>
      <c r="AP166" s="9"/>
      <c r="AQ166" s="9"/>
      <c r="AR166" s="88">
        <f t="shared" ref="AR166:AR175" si="1167">((AL166+AK166+AJ166)-((V166)*-1))*-1</f>
        <v>0</v>
      </c>
      <c r="AS166" s="88">
        <f t="shared" ref="AS166:AS175" si="1168">((AO166+AP166)-((W166)*-1))*-1</f>
        <v>0</v>
      </c>
      <c r="AT166" s="9">
        <v>42546.490466608309</v>
      </c>
      <c r="AU166" s="9">
        <v>20190</v>
      </c>
      <c r="AV166" s="93">
        <f t="shared" ref="AV166:AV175" si="1169">ROUND((AY166/AT166/10)+(AC166),2)*-1</f>
        <v>0</v>
      </c>
      <c r="AW166" s="93">
        <f t="shared" ref="AW166:AW175" si="1170">ROUND((AZ166/AU166/10)+AD166,2)*-1</f>
        <v>0</v>
      </c>
      <c r="AX166" s="93">
        <f t="shared" ref="AX166:AX175" si="1171">AV166+AW166</f>
        <v>0</v>
      </c>
      <c r="AY166" s="95">
        <f t="shared" ref="AY166:AY175" si="1172">AK166+AL166</f>
        <v>0</v>
      </c>
      <c r="AZ166" s="95">
        <f t="shared" ref="AZ166:AZ175" si="1173">AP166</f>
        <v>0</v>
      </c>
      <c r="BA166" s="96">
        <f t="shared" ref="BA166:BA175" si="1174">BB166+BI166</f>
        <v>0</v>
      </c>
      <c r="BB166" s="96">
        <f t="shared" ref="BB166:BB175" si="1175">BD166+BE166+BF166+BG166+BH166</f>
        <v>0</v>
      </c>
      <c r="BC166" s="97"/>
      <c r="BD166" s="88"/>
      <c r="BE166" s="88"/>
      <c r="BF166" s="88"/>
      <c r="BG166" s="88"/>
      <c r="BH166" s="88"/>
      <c r="BI166" s="96">
        <f t="shared" ref="BI166:BI175" si="1176">BJ166+BK166+BL166</f>
        <v>0</v>
      </c>
      <c r="BJ166" s="88"/>
      <c r="BK166" s="88"/>
      <c r="BL166" s="88"/>
      <c r="BM166" s="88">
        <f t="shared" ref="BM166:BM175" si="1177">(BE166+BF166+BG166)-(AJ166+AK166+AL166)</f>
        <v>0</v>
      </c>
      <c r="BN166" s="88">
        <f t="shared" ref="BN166:BN175" si="1178">(BJ166+BK166)-(AO166+AP166)</f>
        <v>0</v>
      </c>
      <c r="BO166" s="9">
        <v>42546.490466608309</v>
      </c>
      <c r="BP166" s="9">
        <v>20190</v>
      </c>
      <c r="BQ166" s="93">
        <f t="shared" ref="BQ166:BQ175" si="1179">ROUND(((BF166+BG166)-(AK166+AL166))/BO166/10,2)*-1</f>
        <v>0</v>
      </c>
      <c r="BR166" s="93">
        <f t="shared" ref="BR166:BR175" si="1180">ROUND(((BK166-AP166)/BP166/10),2)*-1</f>
        <v>0</v>
      </c>
      <c r="BS166" s="93">
        <f t="shared" ref="BS166:BS175" si="1181">BQ166+BR166</f>
        <v>0</v>
      </c>
      <c r="BT166" s="96">
        <f t="shared" ref="BT166:BT175" si="1182">BU166+CB166</f>
        <v>0</v>
      </c>
      <c r="BU166" s="96">
        <f t="shared" ref="BU166:BU175" si="1183">BW166+BX166+BY166+BZ166+CA166</f>
        <v>0</v>
      </c>
      <c r="BV166" s="84"/>
      <c r="BW166" s="85"/>
      <c r="BX166" s="85"/>
      <c r="BY166" s="85"/>
      <c r="BZ166" s="85"/>
      <c r="CA166" s="85"/>
      <c r="CB166" s="83">
        <f t="shared" ref="CB166:CB175" si="1184">CC166+CD166+CE166</f>
        <v>0</v>
      </c>
      <c r="CC166" s="85"/>
      <c r="CD166" s="85"/>
      <c r="CE166" s="85"/>
      <c r="CF166" s="88">
        <f t="shared" ref="CF166:CF175" si="1185">(BX166+BY166+BZ166)-(BE166+BF166+BG166)</f>
        <v>0</v>
      </c>
      <c r="CG166" s="88">
        <f t="shared" ref="CG166:CG175" si="1186">(CC166+CD166)-(BJ166+BK166)</f>
        <v>0</v>
      </c>
      <c r="CH166" s="9">
        <v>42546.490466608309</v>
      </c>
      <c r="CI166" s="9">
        <v>20190</v>
      </c>
      <c r="CJ166" s="99">
        <f t="shared" ref="CJ166:CJ175" si="1187">ROUND(((BY166+BZ166)-(BF166+BG166))/CH166/10,2)*-1</f>
        <v>0</v>
      </c>
      <c r="CK166" s="99">
        <f t="shared" ref="CK166:CK175" si="1188">ROUND(((CD166-BK166)/CI166/10),2)*-1</f>
        <v>0</v>
      </c>
      <c r="CL166" s="99">
        <f t="shared" ref="CL166:CL175" si="1189">CJ166+CK166</f>
        <v>0</v>
      </c>
      <c r="CM166" s="96">
        <f t="shared" ref="CM166:CM175" si="1190">CN166+CU166</f>
        <v>0</v>
      </c>
      <c r="CN166" s="96">
        <f t="shared" ref="CN166:CN175" si="1191">CP166+CQ166+CR166+CS166+CT166</f>
        <v>0</v>
      </c>
      <c r="CO166" s="97"/>
      <c r="CP166" s="88"/>
      <c r="CQ166" s="88"/>
      <c r="CR166" s="88"/>
      <c r="CS166" s="88"/>
      <c r="CT166" s="88"/>
      <c r="CU166" s="96">
        <f t="shared" ref="CU166:CU175" si="1192">CV166+CW166+CX166</f>
        <v>0</v>
      </c>
      <c r="CV166" s="88"/>
      <c r="CW166" s="88"/>
      <c r="CX166" s="88"/>
      <c r="CY166" s="88">
        <f t="shared" ref="CY166:CY167" si="1193">(CQ166+CR166+CS166)-(BX166+BY166+BZ166)</f>
        <v>0</v>
      </c>
      <c r="CZ166" s="88">
        <f t="shared" ref="CZ166:CZ175" si="1194">(CV166+CW166)-(CC166+CD166)</f>
        <v>0</v>
      </c>
      <c r="DA166" s="9">
        <v>42546.490466608309</v>
      </c>
      <c r="DB166" s="9">
        <v>20190</v>
      </c>
      <c r="DC166" s="99">
        <f t="shared" ref="DC166:DC169" si="1195">ROUND(((CR166+CS166)-(BY166+BZ166))/DA166/10,2)*-1</f>
        <v>0</v>
      </c>
      <c r="DD166" s="99">
        <f t="shared" ref="DD166:DD169" si="1196">ROUND(((CW166-CD166)/DB166/10),2)*-1</f>
        <v>0</v>
      </c>
      <c r="DE166" s="99">
        <f t="shared" ref="DE166:DE175" si="1197">DC166+DD166</f>
        <v>0</v>
      </c>
      <c r="DF166" s="96">
        <f t="shared" ref="DF166:DF175" si="1198">DG166+DN166</f>
        <v>0</v>
      </c>
      <c r="DG166" s="96">
        <f t="shared" ref="DG166:DG175" si="1199">DI166+DJ166+DK166+DL166+DM166</f>
        <v>0</v>
      </c>
      <c r="DH166" s="97"/>
      <c r="DI166" s="88"/>
      <c r="DJ166" s="88"/>
      <c r="DK166" s="88"/>
      <c r="DL166" s="88"/>
      <c r="DM166" s="88"/>
      <c r="DN166" s="96">
        <f t="shared" ref="DN166:DN175" si="1200">DO166+DP166+DQ166</f>
        <v>0</v>
      </c>
      <c r="DO166" s="88"/>
      <c r="DP166" s="88"/>
      <c r="DQ166" s="88"/>
      <c r="DR166" s="88">
        <f t="shared" ref="DR166:DR167" si="1201">(DJ166+DK166+DL166)-(CQ166+CR166+CS166)</f>
        <v>0</v>
      </c>
      <c r="DS166" s="88">
        <f t="shared" ref="DS166:DS175" si="1202">(DO166+DP166)-(CV166+CW166)</f>
        <v>0</v>
      </c>
      <c r="DT166" s="9">
        <v>42546.490466608309</v>
      </c>
      <c r="DU166" s="9">
        <v>20190</v>
      </c>
      <c r="DV166" s="99">
        <f t="shared" ref="DV166:DV169" si="1203">ROUND(((DK166+DL166)-(CR166+CS166))/DT166/10,2)*-1</f>
        <v>0</v>
      </c>
      <c r="DW166" s="99">
        <f t="shared" ref="DW166:DW169" si="1204">ROUND(((DP166-CW166)/DU166/10),2)*-1</f>
        <v>0</v>
      </c>
      <c r="DX166" s="99">
        <f t="shared" ref="DX166:DX175" si="1205">DV166+DW166</f>
        <v>0</v>
      </c>
    </row>
    <row r="167" spans="1:128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41">
        <f t="shared" si="1153"/>
        <v>0</v>
      </c>
      <c r="I167" s="41">
        <f t="shared" si="1154"/>
        <v>0</v>
      </c>
      <c r="J167" s="5"/>
      <c r="K167" s="9"/>
      <c r="L167" s="9"/>
      <c r="M167" s="9"/>
      <c r="N167" s="9"/>
      <c r="O167" s="9"/>
      <c r="P167" s="41">
        <f t="shared" si="1155"/>
        <v>0</v>
      </c>
      <c r="Q167" s="9"/>
      <c r="R167" s="9"/>
      <c r="S167" s="9"/>
      <c r="T167" s="71">
        <f t="shared" si="1156"/>
        <v>0</v>
      </c>
      <c r="U167" s="71">
        <f t="shared" si="1157"/>
        <v>0</v>
      </c>
      <c r="V167" s="9">
        <f t="shared" si="1158"/>
        <v>0</v>
      </c>
      <c r="W167" s="9">
        <f t="shared" si="1159"/>
        <v>0</v>
      </c>
      <c r="X167" s="9">
        <v>42546.490466608309</v>
      </c>
      <c r="Y167" s="9">
        <v>20190</v>
      </c>
      <c r="Z167" s="76">
        <f t="shared" si="1160"/>
        <v>0</v>
      </c>
      <c r="AA167" s="76">
        <f t="shared" si="1161"/>
        <v>0</v>
      </c>
      <c r="AB167" s="76">
        <f t="shared" si="1162"/>
        <v>0</v>
      </c>
      <c r="AC167" s="47">
        <v>0</v>
      </c>
      <c r="AD167" s="47">
        <v>0</v>
      </c>
      <c r="AE167" s="47">
        <f t="shared" si="1163"/>
        <v>0</v>
      </c>
      <c r="AF167" s="41">
        <f t="shared" si="1164"/>
        <v>0</v>
      </c>
      <c r="AG167" s="41">
        <f t="shared" si="1165"/>
        <v>0</v>
      </c>
      <c r="AH167" s="5"/>
      <c r="AI167" s="85"/>
      <c r="AJ167" s="85"/>
      <c r="AK167" s="85"/>
      <c r="AL167" s="9"/>
      <c r="AM167" s="9"/>
      <c r="AN167" s="83">
        <f t="shared" si="1166"/>
        <v>0</v>
      </c>
      <c r="AO167" s="9"/>
      <c r="AP167" s="9"/>
      <c r="AQ167" s="9"/>
      <c r="AR167" s="88">
        <f t="shared" si="1167"/>
        <v>0</v>
      </c>
      <c r="AS167" s="88">
        <f t="shared" si="1168"/>
        <v>0</v>
      </c>
      <c r="AT167" s="9">
        <v>42546.490466608309</v>
      </c>
      <c r="AU167" s="9">
        <v>20190</v>
      </c>
      <c r="AV167" s="93">
        <f t="shared" si="1169"/>
        <v>0</v>
      </c>
      <c r="AW167" s="93">
        <f t="shared" si="1170"/>
        <v>0</v>
      </c>
      <c r="AX167" s="93">
        <f t="shared" si="1171"/>
        <v>0</v>
      </c>
      <c r="AY167" s="95">
        <f t="shared" si="1172"/>
        <v>0</v>
      </c>
      <c r="AZ167" s="95">
        <f t="shared" si="1173"/>
        <v>0</v>
      </c>
      <c r="BA167" s="96">
        <f t="shared" si="1174"/>
        <v>0</v>
      </c>
      <c r="BB167" s="96">
        <f t="shared" si="1175"/>
        <v>0</v>
      </c>
      <c r="BC167" s="97"/>
      <c r="BD167" s="88"/>
      <c r="BE167" s="88"/>
      <c r="BF167" s="88"/>
      <c r="BG167" s="88"/>
      <c r="BH167" s="88"/>
      <c r="BI167" s="96">
        <f t="shared" si="1176"/>
        <v>0</v>
      </c>
      <c r="BJ167" s="88"/>
      <c r="BK167" s="88"/>
      <c r="BL167" s="88"/>
      <c r="BM167" s="88">
        <f t="shared" si="1177"/>
        <v>0</v>
      </c>
      <c r="BN167" s="88">
        <f t="shared" si="1178"/>
        <v>0</v>
      </c>
      <c r="BO167" s="9">
        <v>42546.490466608309</v>
      </c>
      <c r="BP167" s="9">
        <v>20190</v>
      </c>
      <c r="BQ167" s="93">
        <f t="shared" si="1179"/>
        <v>0</v>
      </c>
      <c r="BR167" s="93">
        <f t="shared" si="1180"/>
        <v>0</v>
      </c>
      <c r="BS167" s="93">
        <f t="shared" si="1181"/>
        <v>0</v>
      </c>
      <c r="BT167" s="96">
        <f t="shared" si="1182"/>
        <v>0</v>
      </c>
      <c r="BU167" s="96">
        <f t="shared" si="1183"/>
        <v>0</v>
      </c>
      <c r="BV167" s="84"/>
      <c r="BW167" s="85"/>
      <c r="BX167" s="85"/>
      <c r="BY167" s="85"/>
      <c r="BZ167" s="85"/>
      <c r="CA167" s="85"/>
      <c r="CB167" s="83">
        <f t="shared" si="1184"/>
        <v>0</v>
      </c>
      <c r="CC167" s="85"/>
      <c r="CD167" s="85"/>
      <c r="CE167" s="85"/>
      <c r="CF167" s="88">
        <f t="shared" si="1185"/>
        <v>0</v>
      </c>
      <c r="CG167" s="88">
        <f t="shared" si="1186"/>
        <v>0</v>
      </c>
      <c r="CH167" s="9">
        <v>42546.490466608309</v>
      </c>
      <c r="CI167" s="9">
        <v>20190</v>
      </c>
      <c r="CJ167" s="99">
        <f t="shared" si="1187"/>
        <v>0</v>
      </c>
      <c r="CK167" s="99">
        <f t="shared" si="1188"/>
        <v>0</v>
      </c>
      <c r="CL167" s="99">
        <f t="shared" si="1189"/>
        <v>0</v>
      </c>
      <c r="CM167" s="96">
        <f t="shared" si="1190"/>
        <v>0</v>
      </c>
      <c r="CN167" s="96">
        <f t="shared" si="1191"/>
        <v>0</v>
      </c>
      <c r="CO167" s="97"/>
      <c r="CP167" s="88"/>
      <c r="CQ167" s="88"/>
      <c r="CR167" s="88"/>
      <c r="CS167" s="88"/>
      <c r="CT167" s="88"/>
      <c r="CU167" s="96">
        <f t="shared" si="1192"/>
        <v>0</v>
      </c>
      <c r="CV167" s="88"/>
      <c r="CW167" s="88"/>
      <c r="CX167" s="88"/>
      <c r="CY167" s="88">
        <f t="shared" si="1193"/>
        <v>0</v>
      </c>
      <c r="CZ167" s="88">
        <f t="shared" si="1194"/>
        <v>0</v>
      </c>
      <c r="DA167" s="9">
        <v>42546.490466608309</v>
      </c>
      <c r="DB167" s="9">
        <v>20190</v>
      </c>
      <c r="DC167" s="99">
        <f t="shared" si="1195"/>
        <v>0</v>
      </c>
      <c r="DD167" s="99">
        <f t="shared" si="1196"/>
        <v>0</v>
      </c>
      <c r="DE167" s="99">
        <f t="shared" si="1197"/>
        <v>0</v>
      </c>
      <c r="DF167" s="96">
        <f t="shared" si="1198"/>
        <v>0</v>
      </c>
      <c r="DG167" s="96">
        <f t="shared" si="1199"/>
        <v>0</v>
      </c>
      <c r="DH167" s="97"/>
      <c r="DI167" s="88"/>
      <c r="DJ167" s="88"/>
      <c r="DK167" s="88"/>
      <c r="DL167" s="88"/>
      <c r="DM167" s="88"/>
      <c r="DN167" s="96">
        <f t="shared" si="1200"/>
        <v>0</v>
      </c>
      <c r="DO167" s="88"/>
      <c r="DP167" s="88"/>
      <c r="DQ167" s="88"/>
      <c r="DR167" s="88">
        <f t="shared" si="1201"/>
        <v>0</v>
      </c>
      <c r="DS167" s="88">
        <f t="shared" si="1202"/>
        <v>0</v>
      </c>
      <c r="DT167" s="9">
        <v>42546.490466608309</v>
      </c>
      <c r="DU167" s="9">
        <v>20190</v>
      </c>
      <c r="DV167" s="99">
        <f t="shared" si="1203"/>
        <v>0</v>
      </c>
      <c r="DW167" s="99">
        <f t="shared" si="1204"/>
        <v>0</v>
      </c>
      <c r="DX167" s="99">
        <f t="shared" si="1205"/>
        <v>0</v>
      </c>
    </row>
    <row r="168" spans="1:128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41">
        <f t="shared" si="1153"/>
        <v>333200</v>
      </c>
      <c r="I168" s="41">
        <f t="shared" si="1154"/>
        <v>223200</v>
      </c>
      <c r="J168" s="5">
        <v>18</v>
      </c>
      <c r="K168" s="9">
        <v>223200</v>
      </c>
      <c r="L168" s="9"/>
      <c r="M168" s="9"/>
      <c r="N168" s="9"/>
      <c r="O168" s="9"/>
      <c r="P168" s="41">
        <f t="shared" si="1155"/>
        <v>110000</v>
      </c>
      <c r="Q168" s="9"/>
      <c r="R168" s="9">
        <v>110000</v>
      </c>
      <c r="S168" s="9"/>
      <c r="T168" s="71">
        <f t="shared" si="1156"/>
        <v>0</v>
      </c>
      <c r="U168" s="71">
        <f t="shared" si="1157"/>
        <v>-110000</v>
      </c>
      <c r="V168" s="9">
        <f t="shared" si="1158"/>
        <v>0</v>
      </c>
      <c r="W168" s="9">
        <f t="shared" si="1159"/>
        <v>-71500</v>
      </c>
      <c r="X168" s="9">
        <v>52259</v>
      </c>
      <c r="Y168" s="9">
        <v>21350</v>
      </c>
      <c r="Z168" s="76">
        <f t="shared" si="1160"/>
        <v>0</v>
      </c>
      <c r="AA168" s="76">
        <f t="shared" si="1161"/>
        <v>-0.52</v>
      </c>
      <c r="AB168" s="76">
        <f t="shared" si="1162"/>
        <v>-0.52</v>
      </c>
      <c r="AC168" s="47">
        <v>0</v>
      </c>
      <c r="AD168" s="47">
        <v>-0.34</v>
      </c>
      <c r="AE168" s="47">
        <f t="shared" si="1163"/>
        <v>-0.34</v>
      </c>
      <c r="AF168" s="41">
        <f t="shared" si="1164"/>
        <v>261920</v>
      </c>
      <c r="AG168" s="41">
        <f t="shared" si="1165"/>
        <v>231200</v>
      </c>
      <c r="AH168" s="5">
        <v>18</v>
      </c>
      <c r="AI168" s="85">
        <v>223200</v>
      </c>
      <c r="AJ168" s="85"/>
      <c r="AK168" s="85">
        <v>8000</v>
      </c>
      <c r="AL168" s="9"/>
      <c r="AM168" s="9"/>
      <c r="AN168" s="83">
        <f t="shared" si="1166"/>
        <v>30720</v>
      </c>
      <c r="AO168" s="9"/>
      <c r="AP168" s="85">
        <v>30720</v>
      </c>
      <c r="AQ168" s="9"/>
      <c r="AR168" s="88">
        <f t="shared" si="1167"/>
        <v>-8000</v>
      </c>
      <c r="AS168" s="88">
        <f t="shared" si="1168"/>
        <v>40780</v>
      </c>
      <c r="AT168" s="9">
        <v>52259</v>
      </c>
      <c r="AU168" s="9">
        <v>21350</v>
      </c>
      <c r="AV168" s="93">
        <f t="shared" si="1169"/>
        <v>-0.02</v>
      </c>
      <c r="AW168" s="93">
        <f t="shared" si="1170"/>
        <v>0.2</v>
      </c>
      <c r="AX168" s="93">
        <f t="shared" si="1171"/>
        <v>0.18000000000000002</v>
      </c>
      <c r="AY168" s="95">
        <f t="shared" si="1172"/>
        <v>8000</v>
      </c>
      <c r="AZ168" s="95">
        <f t="shared" si="1173"/>
        <v>30720</v>
      </c>
      <c r="BA168" s="96">
        <f t="shared" si="1174"/>
        <v>261920</v>
      </c>
      <c r="BB168" s="96">
        <f t="shared" si="1175"/>
        <v>231200</v>
      </c>
      <c r="BC168" s="97">
        <v>18</v>
      </c>
      <c r="BD168" s="88">
        <v>223200</v>
      </c>
      <c r="BE168" s="88"/>
      <c r="BF168" s="88">
        <v>8000</v>
      </c>
      <c r="BG168" s="88"/>
      <c r="BH168" s="88"/>
      <c r="BI168" s="96">
        <f t="shared" si="1176"/>
        <v>30720</v>
      </c>
      <c r="BJ168" s="88"/>
      <c r="BK168" s="88">
        <v>30720</v>
      </c>
      <c r="BL168" s="88"/>
      <c r="BM168" s="88">
        <f t="shared" si="1177"/>
        <v>0</v>
      </c>
      <c r="BN168" s="88">
        <f t="shared" si="1178"/>
        <v>0</v>
      </c>
      <c r="BO168" s="9">
        <v>52259</v>
      </c>
      <c r="BP168" s="9">
        <v>21350</v>
      </c>
      <c r="BQ168" s="93">
        <f t="shared" si="1179"/>
        <v>0</v>
      </c>
      <c r="BR168" s="93">
        <f t="shared" si="1180"/>
        <v>0</v>
      </c>
      <c r="BS168" s="93">
        <f t="shared" si="1181"/>
        <v>0</v>
      </c>
      <c r="BT168" s="96">
        <f t="shared" si="1182"/>
        <v>77770</v>
      </c>
      <c r="BU168" s="96">
        <f t="shared" si="1183"/>
        <v>51850</v>
      </c>
      <c r="BV168" s="100">
        <v>18</v>
      </c>
      <c r="BW168" s="101">
        <v>46750</v>
      </c>
      <c r="BX168" s="85"/>
      <c r="BY168" s="85">
        <v>5100</v>
      </c>
      <c r="BZ168" s="85"/>
      <c r="CA168" s="85"/>
      <c r="CB168" s="83">
        <f t="shared" si="1184"/>
        <v>25920</v>
      </c>
      <c r="CC168" s="85"/>
      <c r="CD168" s="85">
        <v>25920</v>
      </c>
      <c r="CE168" s="85"/>
      <c r="CF168" s="101">
        <f>(BX168+BY168+BZ168)-(BE168+BF168+BG168)-176450</f>
        <v>-179350</v>
      </c>
      <c r="CG168" s="88">
        <f t="shared" si="1186"/>
        <v>-4800</v>
      </c>
      <c r="CH168" s="9">
        <v>52259</v>
      </c>
      <c r="CI168" s="9">
        <v>21350</v>
      </c>
      <c r="CJ168" s="99">
        <f t="shared" si="1187"/>
        <v>0.01</v>
      </c>
      <c r="CK168" s="99">
        <f t="shared" si="1188"/>
        <v>0.02</v>
      </c>
      <c r="CL168" s="99">
        <f t="shared" si="1189"/>
        <v>0.03</v>
      </c>
      <c r="CM168" s="96">
        <f t="shared" si="1190"/>
        <v>77770</v>
      </c>
      <c r="CN168" s="96">
        <f t="shared" si="1191"/>
        <v>51850</v>
      </c>
      <c r="CO168" s="97">
        <v>18</v>
      </c>
      <c r="CP168" s="88">
        <v>46750</v>
      </c>
      <c r="CQ168" s="88"/>
      <c r="CR168" s="88">
        <v>5100</v>
      </c>
      <c r="CS168" s="88"/>
      <c r="CT168" s="88"/>
      <c r="CU168" s="96">
        <f t="shared" si="1192"/>
        <v>25920</v>
      </c>
      <c r="CV168" s="88"/>
      <c r="CW168" s="88">
        <v>25920</v>
      </c>
      <c r="CX168" s="88"/>
      <c r="CY168" s="88">
        <f>(CQ168+CR168+CS168)-(BX168+BY168+BZ168)</f>
        <v>0</v>
      </c>
      <c r="CZ168" s="88">
        <f t="shared" si="1194"/>
        <v>0</v>
      </c>
      <c r="DA168" s="9">
        <v>52259</v>
      </c>
      <c r="DB168" s="9">
        <v>21350</v>
      </c>
      <c r="DC168" s="99">
        <f t="shared" si="1195"/>
        <v>0</v>
      </c>
      <c r="DD168" s="99">
        <f t="shared" si="1196"/>
        <v>0</v>
      </c>
      <c r="DE168" s="99">
        <f t="shared" si="1197"/>
        <v>0</v>
      </c>
      <c r="DF168" s="96">
        <f t="shared" si="1198"/>
        <v>77770</v>
      </c>
      <c r="DG168" s="96">
        <f t="shared" si="1199"/>
        <v>51850</v>
      </c>
      <c r="DH168" s="97">
        <v>18</v>
      </c>
      <c r="DI168" s="88">
        <v>46750</v>
      </c>
      <c r="DJ168" s="88"/>
      <c r="DK168" s="88">
        <v>5100</v>
      </c>
      <c r="DL168" s="88"/>
      <c r="DM168" s="88"/>
      <c r="DN168" s="96">
        <f t="shared" si="1200"/>
        <v>25920</v>
      </c>
      <c r="DO168" s="88"/>
      <c r="DP168" s="88">
        <v>25920</v>
      </c>
      <c r="DQ168" s="88"/>
      <c r="DR168" s="88">
        <f>(DJ168+DK168+DL168)-(CQ168+CR168+CS168)</f>
        <v>0</v>
      </c>
      <c r="DS168" s="88">
        <f t="shared" si="1202"/>
        <v>0</v>
      </c>
      <c r="DT168" s="9">
        <v>52259</v>
      </c>
      <c r="DU168" s="9">
        <v>21350</v>
      </c>
      <c r="DV168" s="99">
        <f t="shared" si="1203"/>
        <v>0</v>
      </c>
      <c r="DW168" s="99">
        <f t="shared" si="1204"/>
        <v>0</v>
      </c>
      <c r="DX168" s="99">
        <f t="shared" si="1205"/>
        <v>0</v>
      </c>
    </row>
    <row r="169" spans="1:128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41">
        <f t="shared" si="1153"/>
        <v>0</v>
      </c>
      <c r="I169" s="41">
        <f t="shared" si="1154"/>
        <v>0</v>
      </c>
      <c r="J169" s="5"/>
      <c r="K169" s="9"/>
      <c r="L169" s="9"/>
      <c r="M169" s="9"/>
      <c r="N169" s="9"/>
      <c r="O169" s="9"/>
      <c r="P169" s="41">
        <f t="shared" si="1155"/>
        <v>0</v>
      </c>
      <c r="Q169" s="9"/>
      <c r="R169" s="9"/>
      <c r="S169" s="9"/>
      <c r="T169" s="71">
        <f t="shared" si="1156"/>
        <v>0</v>
      </c>
      <c r="U169" s="71">
        <f t="shared" si="1157"/>
        <v>0</v>
      </c>
      <c r="V169" s="9">
        <f t="shared" si="1158"/>
        <v>0</v>
      </c>
      <c r="W169" s="9">
        <f t="shared" si="1159"/>
        <v>0</v>
      </c>
      <c r="X169" s="9">
        <v>52259</v>
      </c>
      <c r="Y169" s="9">
        <v>21350</v>
      </c>
      <c r="Z169" s="76">
        <f t="shared" si="1160"/>
        <v>0</v>
      </c>
      <c r="AA169" s="76">
        <f t="shared" si="1161"/>
        <v>0</v>
      </c>
      <c r="AB169" s="76">
        <f t="shared" si="1162"/>
        <v>0</v>
      </c>
      <c r="AC169" s="47">
        <v>0</v>
      </c>
      <c r="AD169" s="47">
        <v>0</v>
      </c>
      <c r="AE169" s="47">
        <f t="shared" si="1163"/>
        <v>0</v>
      </c>
      <c r="AF169" s="41">
        <f t="shared" si="1164"/>
        <v>0</v>
      </c>
      <c r="AG169" s="41">
        <f t="shared" si="1165"/>
        <v>0</v>
      </c>
      <c r="AH169" s="5"/>
      <c r="AI169" s="85"/>
      <c r="AJ169" s="85"/>
      <c r="AK169" s="85"/>
      <c r="AL169" s="9"/>
      <c r="AM169" s="9"/>
      <c r="AN169" s="83">
        <f t="shared" si="1166"/>
        <v>0</v>
      </c>
      <c r="AO169" s="9"/>
      <c r="AP169" s="9"/>
      <c r="AQ169" s="9"/>
      <c r="AR169" s="88">
        <f t="shared" si="1167"/>
        <v>0</v>
      </c>
      <c r="AS169" s="88">
        <f t="shared" si="1168"/>
        <v>0</v>
      </c>
      <c r="AT169" s="9">
        <v>52259</v>
      </c>
      <c r="AU169" s="9">
        <v>21350</v>
      </c>
      <c r="AV169" s="93">
        <f t="shared" si="1169"/>
        <v>0</v>
      </c>
      <c r="AW169" s="93">
        <f t="shared" si="1170"/>
        <v>0</v>
      </c>
      <c r="AX169" s="93">
        <f t="shared" si="1171"/>
        <v>0</v>
      </c>
      <c r="AY169" s="95">
        <f t="shared" si="1172"/>
        <v>0</v>
      </c>
      <c r="AZ169" s="95">
        <f t="shared" si="1173"/>
        <v>0</v>
      </c>
      <c r="BA169" s="96">
        <f t="shared" si="1174"/>
        <v>0</v>
      </c>
      <c r="BB169" s="96">
        <f t="shared" si="1175"/>
        <v>0</v>
      </c>
      <c r="BC169" s="97"/>
      <c r="BD169" s="88"/>
      <c r="BE169" s="88"/>
      <c r="BF169" s="88"/>
      <c r="BG169" s="88"/>
      <c r="BH169" s="88"/>
      <c r="BI169" s="96">
        <f t="shared" si="1176"/>
        <v>0</v>
      </c>
      <c r="BJ169" s="88"/>
      <c r="BK169" s="88"/>
      <c r="BL169" s="88"/>
      <c r="BM169" s="88">
        <f t="shared" si="1177"/>
        <v>0</v>
      </c>
      <c r="BN169" s="88">
        <f t="shared" si="1178"/>
        <v>0</v>
      </c>
      <c r="BO169" s="9">
        <v>52259</v>
      </c>
      <c r="BP169" s="9">
        <v>21350</v>
      </c>
      <c r="BQ169" s="93">
        <f t="shared" si="1179"/>
        <v>0</v>
      </c>
      <c r="BR169" s="93">
        <f t="shared" si="1180"/>
        <v>0</v>
      </c>
      <c r="BS169" s="93">
        <f t="shared" si="1181"/>
        <v>0</v>
      </c>
      <c r="BT169" s="96">
        <f t="shared" si="1182"/>
        <v>0</v>
      </c>
      <c r="BU169" s="96">
        <f t="shared" si="1183"/>
        <v>0</v>
      </c>
      <c r="BV169" s="84"/>
      <c r="BW169" s="85"/>
      <c r="BX169" s="85"/>
      <c r="BY169" s="85"/>
      <c r="BZ169" s="85"/>
      <c r="CA169" s="85"/>
      <c r="CB169" s="83">
        <f t="shared" si="1184"/>
        <v>0</v>
      </c>
      <c r="CC169" s="85"/>
      <c r="CD169" s="85"/>
      <c r="CE169" s="85"/>
      <c r="CF169" s="88">
        <f t="shared" si="1185"/>
        <v>0</v>
      </c>
      <c r="CG169" s="88">
        <f t="shared" si="1186"/>
        <v>0</v>
      </c>
      <c r="CH169" s="9">
        <v>52259</v>
      </c>
      <c r="CI169" s="9">
        <v>21350</v>
      </c>
      <c r="CJ169" s="99">
        <f t="shared" si="1187"/>
        <v>0</v>
      </c>
      <c r="CK169" s="99">
        <f t="shared" si="1188"/>
        <v>0</v>
      </c>
      <c r="CL169" s="99">
        <f t="shared" si="1189"/>
        <v>0</v>
      </c>
      <c r="CM169" s="96">
        <f t="shared" si="1190"/>
        <v>0</v>
      </c>
      <c r="CN169" s="96">
        <f t="shared" si="1191"/>
        <v>0</v>
      </c>
      <c r="CO169" s="97"/>
      <c r="CP169" s="88"/>
      <c r="CQ169" s="88"/>
      <c r="CR169" s="88"/>
      <c r="CS169" s="88"/>
      <c r="CT169" s="88"/>
      <c r="CU169" s="96">
        <f t="shared" si="1192"/>
        <v>0</v>
      </c>
      <c r="CV169" s="88"/>
      <c r="CW169" s="88"/>
      <c r="CX169" s="88"/>
      <c r="CY169" s="88">
        <f t="shared" ref="CY169:CY175" si="1206">(CQ169+CR169+CS169)-(BX169+BY169+BZ169)</f>
        <v>0</v>
      </c>
      <c r="CZ169" s="88">
        <f t="shared" si="1194"/>
        <v>0</v>
      </c>
      <c r="DA169" s="9">
        <v>52259</v>
      </c>
      <c r="DB169" s="9">
        <v>21350</v>
      </c>
      <c r="DC169" s="99">
        <f t="shared" si="1195"/>
        <v>0</v>
      </c>
      <c r="DD169" s="99">
        <f t="shared" si="1196"/>
        <v>0</v>
      </c>
      <c r="DE169" s="99">
        <f t="shared" si="1197"/>
        <v>0</v>
      </c>
      <c r="DF169" s="96">
        <f t="shared" si="1198"/>
        <v>0</v>
      </c>
      <c r="DG169" s="96">
        <f t="shared" si="1199"/>
        <v>0</v>
      </c>
      <c r="DH169" s="97"/>
      <c r="DI169" s="88"/>
      <c r="DJ169" s="88"/>
      <c r="DK169" s="88"/>
      <c r="DL169" s="88"/>
      <c r="DM169" s="88"/>
      <c r="DN169" s="96">
        <f t="shared" si="1200"/>
        <v>0</v>
      </c>
      <c r="DO169" s="88"/>
      <c r="DP169" s="88"/>
      <c r="DQ169" s="88"/>
      <c r="DR169" s="88">
        <f t="shared" ref="DR169:DR175" si="1207">(DJ169+DK169+DL169)-(CQ169+CR169+CS169)</f>
        <v>0</v>
      </c>
      <c r="DS169" s="88">
        <f t="shared" si="1202"/>
        <v>0</v>
      </c>
      <c r="DT169" s="9">
        <v>52259</v>
      </c>
      <c r="DU169" s="9">
        <v>21350</v>
      </c>
      <c r="DV169" s="99">
        <f t="shared" si="1203"/>
        <v>0</v>
      </c>
      <c r="DW169" s="99">
        <f t="shared" si="1204"/>
        <v>0</v>
      </c>
      <c r="DX169" s="99">
        <f t="shared" si="1205"/>
        <v>0</v>
      </c>
    </row>
    <row r="170" spans="1:128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41">
        <f t="shared" si="1153"/>
        <v>0</v>
      </c>
      <c r="I170" s="41">
        <f t="shared" si="1154"/>
        <v>0</v>
      </c>
      <c r="J170" s="5"/>
      <c r="K170" s="9"/>
      <c r="L170" s="9"/>
      <c r="M170" s="9"/>
      <c r="N170" s="9"/>
      <c r="O170" s="9"/>
      <c r="P170" s="41">
        <f t="shared" si="1155"/>
        <v>0</v>
      </c>
      <c r="Q170" s="9"/>
      <c r="R170" s="9"/>
      <c r="S170" s="9"/>
      <c r="T170" s="71">
        <f t="shared" si="1156"/>
        <v>0</v>
      </c>
      <c r="U170" s="71">
        <f t="shared" si="1157"/>
        <v>0</v>
      </c>
      <c r="V170" s="9">
        <f t="shared" si="1158"/>
        <v>0</v>
      </c>
      <c r="W170" s="9">
        <f t="shared" si="1159"/>
        <v>0</v>
      </c>
      <c r="X170" s="46" t="s">
        <v>225</v>
      </c>
      <c r="Y170" s="46" t="s">
        <v>225</v>
      </c>
      <c r="Z170" s="76">
        <f t="shared" si="1160"/>
        <v>0</v>
      </c>
      <c r="AA170" s="76">
        <f t="shared" si="1161"/>
        <v>0</v>
      </c>
      <c r="AB170" s="76">
        <f t="shared" si="1162"/>
        <v>0</v>
      </c>
      <c r="AC170" s="47">
        <v>0</v>
      </c>
      <c r="AD170" s="47">
        <v>0</v>
      </c>
      <c r="AE170" s="47">
        <f t="shared" si="1163"/>
        <v>0</v>
      </c>
      <c r="AF170" s="41">
        <f t="shared" si="1164"/>
        <v>0</v>
      </c>
      <c r="AG170" s="41">
        <f t="shared" si="1165"/>
        <v>0</v>
      </c>
      <c r="AH170" s="5"/>
      <c r="AI170" s="85"/>
      <c r="AJ170" s="85"/>
      <c r="AK170" s="85"/>
      <c r="AL170" s="9"/>
      <c r="AM170" s="9"/>
      <c r="AN170" s="83">
        <f t="shared" si="1166"/>
        <v>0</v>
      </c>
      <c r="AO170" s="9"/>
      <c r="AP170" s="9"/>
      <c r="AQ170" s="9"/>
      <c r="AR170" s="88">
        <f t="shared" si="1167"/>
        <v>0</v>
      </c>
      <c r="AS170" s="88">
        <f t="shared" si="1168"/>
        <v>0</v>
      </c>
      <c r="AT170" s="46" t="s">
        <v>225</v>
      </c>
      <c r="AU170" s="46" t="s">
        <v>225</v>
      </c>
      <c r="AV170" s="93">
        <v>0</v>
      </c>
      <c r="AW170" s="93">
        <v>0</v>
      </c>
      <c r="AX170" s="93">
        <f t="shared" si="1171"/>
        <v>0</v>
      </c>
      <c r="AY170" s="95">
        <f t="shared" si="1172"/>
        <v>0</v>
      </c>
      <c r="AZ170" s="95">
        <f t="shared" si="1173"/>
        <v>0</v>
      </c>
      <c r="BA170" s="96">
        <f t="shared" si="1174"/>
        <v>0</v>
      </c>
      <c r="BB170" s="96">
        <f t="shared" si="1175"/>
        <v>0</v>
      </c>
      <c r="BC170" s="97"/>
      <c r="BD170" s="88"/>
      <c r="BE170" s="88"/>
      <c r="BF170" s="88"/>
      <c r="BG170" s="88"/>
      <c r="BH170" s="88"/>
      <c r="BI170" s="96">
        <f t="shared" si="1176"/>
        <v>0</v>
      </c>
      <c r="BJ170" s="88"/>
      <c r="BK170" s="88"/>
      <c r="BL170" s="88"/>
      <c r="BM170" s="88">
        <f t="shared" si="1177"/>
        <v>0</v>
      </c>
      <c r="BN170" s="88">
        <f t="shared" si="1178"/>
        <v>0</v>
      </c>
      <c r="BO170" s="46" t="s">
        <v>225</v>
      </c>
      <c r="BP170" s="46" t="s">
        <v>225</v>
      </c>
      <c r="BQ170" s="93">
        <v>0</v>
      </c>
      <c r="BR170" s="93">
        <v>0</v>
      </c>
      <c r="BS170" s="93">
        <f t="shared" si="1181"/>
        <v>0</v>
      </c>
      <c r="BT170" s="96">
        <f t="shared" si="1182"/>
        <v>0</v>
      </c>
      <c r="BU170" s="96">
        <f t="shared" si="1183"/>
        <v>0</v>
      </c>
      <c r="BV170" s="84"/>
      <c r="BW170" s="85"/>
      <c r="BX170" s="85"/>
      <c r="BY170" s="85"/>
      <c r="BZ170" s="85"/>
      <c r="CA170" s="85"/>
      <c r="CB170" s="83">
        <f t="shared" si="1184"/>
        <v>0</v>
      </c>
      <c r="CC170" s="85"/>
      <c r="CD170" s="85"/>
      <c r="CE170" s="85"/>
      <c r="CF170" s="88">
        <f t="shared" si="1185"/>
        <v>0</v>
      </c>
      <c r="CG170" s="88">
        <f t="shared" si="1186"/>
        <v>0</v>
      </c>
      <c r="CH170" s="46" t="s">
        <v>225</v>
      </c>
      <c r="CI170" s="46" t="s">
        <v>225</v>
      </c>
      <c r="CJ170" s="99">
        <v>0</v>
      </c>
      <c r="CK170" s="99">
        <v>0</v>
      </c>
      <c r="CL170" s="99">
        <f t="shared" si="1189"/>
        <v>0</v>
      </c>
      <c r="CM170" s="96">
        <f t="shared" si="1190"/>
        <v>0</v>
      </c>
      <c r="CN170" s="96">
        <f t="shared" si="1191"/>
        <v>0</v>
      </c>
      <c r="CO170" s="97"/>
      <c r="CP170" s="88"/>
      <c r="CQ170" s="88"/>
      <c r="CR170" s="88"/>
      <c r="CS170" s="88"/>
      <c r="CT170" s="88"/>
      <c r="CU170" s="96">
        <f t="shared" si="1192"/>
        <v>0</v>
      </c>
      <c r="CV170" s="88"/>
      <c r="CW170" s="88"/>
      <c r="CX170" s="88"/>
      <c r="CY170" s="88">
        <f t="shared" si="1206"/>
        <v>0</v>
      </c>
      <c r="CZ170" s="88">
        <f t="shared" si="1194"/>
        <v>0</v>
      </c>
      <c r="DA170" s="46" t="s">
        <v>225</v>
      </c>
      <c r="DB170" s="46" t="s">
        <v>225</v>
      </c>
      <c r="DC170" s="99">
        <v>0</v>
      </c>
      <c r="DD170" s="99">
        <v>0</v>
      </c>
      <c r="DE170" s="99">
        <f t="shared" si="1197"/>
        <v>0</v>
      </c>
      <c r="DF170" s="96">
        <f t="shared" si="1198"/>
        <v>0</v>
      </c>
      <c r="DG170" s="96">
        <f t="shared" si="1199"/>
        <v>0</v>
      </c>
      <c r="DH170" s="97"/>
      <c r="DI170" s="88"/>
      <c r="DJ170" s="88"/>
      <c r="DK170" s="88"/>
      <c r="DL170" s="88"/>
      <c r="DM170" s="88"/>
      <c r="DN170" s="96">
        <f t="shared" si="1200"/>
        <v>0</v>
      </c>
      <c r="DO170" s="88"/>
      <c r="DP170" s="88"/>
      <c r="DQ170" s="88"/>
      <c r="DR170" s="88">
        <f t="shared" si="1207"/>
        <v>0</v>
      </c>
      <c r="DS170" s="88">
        <f t="shared" si="1202"/>
        <v>0</v>
      </c>
      <c r="DT170" s="46" t="s">
        <v>225</v>
      </c>
      <c r="DU170" s="46" t="s">
        <v>225</v>
      </c>
      <c r="DV170" s="99">
        <v>0</v>
      </c>
      <c r="DW170" s="99">
        <v>0</v>
      </c>
      <c r="DX170" s="99">
        <f t="shared" si="1205"/>
        <v>0</v>
      </c>
    </row>
    <row r="171" spans="1:128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41">
        <f t="shared" si="1153"/>
        <v>0</v>
      </c>
      <c r="I171" s="41">
        <f t="shared" si="1154"/>
        <v>0</v>
      </c>
      <c r="J171" s="5"/>
      <c r="K171" s="9"/>
      <c r="L171" s="9"/>
      <c r="M171" s="9"/>
      <c r="N171" s="9"/>
      <c r="O171" s="9"/>
      <c r="P171" s="41">
        <f t="shared" si="1155"/>
        <v>0</v>
      </c>
      <c r="Q171" s="9"/>
      <c r="R171" s="9"/>
      <c r="S171" s="9"/>
      <c r="T171" s="71">
        <f t="shared" si="1156"/>
        <v>0</v>
      </c>
      <c r="U171" s="71">
        <f t="shared" si="1157"/>
        <v>0</v>
      </c>
      <c r="V171" s="9">
        <f t="shared" si="1158"/>
        <v>0</v>
      </c>
      <c r="W171" s="9">
        <f t="shared" si="1159"/>
        <v>0</v>
      </c>
      <c r="X171" s="46" t="s">
        <v>225</v>
      </c>
      <c r="Y171" s="9">
        <v>26460</v>
      </c>
      <c r="Z171" s="76">
        <f t="shared" si="1160"/>
        <v>0</v>
      </c>
      <c r="AA171" s="76">
        <f t="shared" si="1161"/>
        <v>0</v>
      </c>
      <c r="AB171" s="76">
        <f t="shared" si="1162"/>
        <v>0</v>
      </c>
      <c r="AC171" s="47">
        <v>0</v>
      </c>
      <c r="AD171" s="47">
        <v>0</v>
      </c>
      <c r="AE171" s="47">
        <f t="shared" si="1163"/>
        <v>0</v>
      </c>
      <c r="AF171" s="41">
        <f t="shared" si="1164"/>
        <v>0</v>
      </c>
      <c r="AG171" s="41">
        <f t="shared" si="1165"/>
        <v>0</v>
      </c>
      <c r="AH171" s="5"/>
      <c r="AI171" s="85"/>
      <c r="AJ171" s="85"/>
      <c r="AK171" s="85"/>
      <c r="AL171" s="9"/>
      <c r="AM171" s="9"/>
      <c r="AN171" s="83">
        <f t="shared" si="1166"/>
        <v>0</v>
      </c>
      <c r="AO171" s="9"/>
      <c r="AP171" s="9"/>
      <c r="AQ171" s="9"/>
      <c r="AR171" s="88">
        <f t="shared" si="1167"/>
        <v>0</v>
      </c>
      <c r="AS171" s="88">
        <f t="shared" si="1168"/>
        <v>0</v>
      </c>
      <c r="AT171" s="46" t="s">
        <v>225</v>
      </c>
      <c r="AU171" s="9">
        <v>26460</v>
      </c>
      <c r="AV171" s="93">
        <v>0</v>
      </c>
      <c r="AW171" s="93">
        <f t="shared" si="1170"/>
        <v>0</v>
      </c>
      <c r="AX171" s="93">
        <f t="shared" si="1171"/>
        <v>0</v>
      </c>
      <c r="AY171" s="95">
        <f t="shared" si="1172"/>
        <v>0</v>
      </c>
      <c r="AZ171" s="95">
        <f t="shared" si="1173"/>
        <v>0</v>
      </c>
      <c r="BA171" s="96">
        <f t="shared" si="1174"/>
        <v>0</v>
      </c>
      <c r="BB171" s="96">
        <f t="shared" si="1175"/>
        <v>0</v>
      </c>
      <c r="BC171" s="97"/>
      <c r="BD171" s="88"/>
      <c r="BE171" s="88"/>
      <c r="BF171" s="88"/>
      <c r="BG171" s="88"/>
      <c r="BH171" s="88"/>
      <c r="BI171" s="96">
        <f t="shared" si="1176"/>
        <v>0</v>
      </c>
      <c r="BJ171" s="88"/>
      <c r="BK171" s="88"/>
      <c r="BL171" s="88"/>
      <c r="BM171" s="88">
        <f t="shared" si="1177"/>
        <v>0</v>
      </c>
      <c r="BN171" s="88">
        <f t="shared" si="1178"/>
        <v>0</v>
      </c>
      <c r="BO171" s="46" t="s">
        <v>225</v>
      </c>
      <c r="BP171" s="9">
        <v>26460</v>
      </c>
      <c r="BQ171" s="93">
        <v>0</v>
      </c>
      <c r="BR171" s="93">
        <f t="shared" si="1180"/>
        <v>0</v>
      </c>
      <c r="BS171" s="93">
        <f t="shared" si="1181"/>
        <v>0</v>
      </c>
      <c r="BT171" s="96">
        <f t="shared" si="1182"/>
        <v>0</v>
      </c>
      <c r="BU171" s="96">
        <f t="shared" si="1183"/>
        <v>0</v>
      </c>
      <c r="BV171" s="84"/>
      <c r="BW171" s="85"/>
      <c r="BX171" s="85"/>
      <c r="BY171" s="85"/>
      <c r="BZ171" s="85"/>
      <c r="CA171" s="85"/>
      <c r="CB171" s="83">
        <f t="shared" si="1184"/>
        <v>0</v>
      </c>
      <c r="CC171" s="85"/>
      <c r="CD171" s="85"/>
      <c r="CE171" s="85"/>
      <c r="CF171" s="88">
        <f t="shared" si="1185"/>
        <v>0</v>
      </c>
      <c r="CG171" s="88">
        <f t="shared" si="1186"/>
        <v>0</v>
      </c>
      <c r="CH171" s="46" t="s">
        <v>225</v>
      </c>
      <c r="CI171" s="9">
        <v>26460</v>
      </c>
      <c r="CJ171" s="99">
        <v>0</v>
      </c>
      <c r="CK171" s="99">
        <f t="shared" si="1188"/>
        <v>0</v>
      </c>
      <c r="CL171" s="99">
        <f t="shared" si="1189"/>
        <v>0</v>
      </c>
      <c r="CM171" s="96">
        <f t="shared" si="1190"/>
        <v>0</v>
      </c>
      <c r="CN171" s="96">
        <f t="shared" si="1191"/>
        <v>0</v>
      </c>
      <c r="CO171" s="97"/>
      <c r="CP171" s="88"/>
      <c r="CQ171" s="88"/>
      <c r="CR171" s="88"/>
      <c r="CS171" s="88"/>
      <c r="CT171" s="88"/>
      <c r="CU171" s="96">
        <f t="shared" si="1192"/>
        <v>0</v>
      </c>
      <c r="CV171" s="88"/>
      <c r="CW171" s="88"/>
      <c r="CX171" s="88"/>
      <c r="CY171" s="88">
        <f t="shared" si="1206"/>
        <v>0</v>
      </c>
      <c r="CZ171" s="88">
        <f t="shared" si="1194"/>
        <v>0</v>
      </c>
      <c r="DA171" s="46" t="s">
        <v>225</v>
      </c>
      <c r="DB171" s="9">
        <v>26460</v>
      </c>
      <c r="DC171" s="99">
        <v>0</v>
      </c>
      <c r="DD171" s="99">
        <f t="shared" ref="DD171" si="1208">ROUND(((CW171-CD171)/DB171/10),2)*-1</f>
        <v>0</v>
      </c>
      <c r="DE171" s="99">
        <f t="shared" si="1197"/>
        <v>0</v>
      </c>
      <c r="DF171" s="96">
        <f t="shared" si="1198"/>
        <v>0</v>
      </c>
      <c r="DG171" s="96">
        <f t="shared" si="1199"/>
        <v>0</v>
      </c>
      <c r="DH171" s="97"/>
      <c r="DI171" s="88"/>
      <c r="DJ171" s="88"/>
      <c r="DK171" s="88"/>
      <c r="DL171" s="88"/>
      <c r="DM171" s="88"/>
      <c r="DN171" s="96">
        <f t="shared" si="1200"/>
        <v>0</v>
      </c>
      <c r="DO171" s="88"/>
      <c r="DP171" s="88"/>
      <c r="DQ171" s="88"/>
      <c r="DR171" s="88">
        <f t="shared" si="1207"/>
        <v>0</v>
      </c>
      <c r="DS171" s="88">
        <f t="shared" si="1202"/>
        <v>0</v>
      </c>
      <c r="DT171" s="46" t="s">
        <v>225</v>
      </c>
      <c r="DU171" s="9">
        <v>26460</v>
      </c>
      <c r="DV171" s="99">
        <v>0</v>
      </c>
      <c r="DW171" s="99">
        <f t="shared" ref="DW171" si="1209">ROUND(((DP171-CW171)/DU171/10),2)*-1</f>
        <v>0</v>
      </c>
      <c r="DX171" s="99">
        <f t="shared" si="1205"/>
        <v>0</v>
      </c>
    </row>
    <row r="172" spans="1:128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41">
        <f t="shared" si="1153"/>
        <v>0</v>
      </c>
      <c r="I172" s="41">
        <f t="shared" si="1154"/>
        <v>0</v>
      </c>
      <c r="J172" s="5"/>
      <c r="K172" s="9"/>
      <c r="L172" s="9"/>
      <c r="M172" s="9"/>
      <c r="N172" s="9"/>
      <c r="O172" s="9"/>
      <c r="P172" s="41">
        <f t="shared" si="1155"/>
        <v>0</v>
      </c>
      <c r="Q172" s="9"/>
      <c r="R172" s="9"/>
      <c r="S172" s="9"/>
      <c r="T172" s="71">
        <f t="shared" si="1156"/>
        <v>0</v>
      </c>
      <c r="U172" s="71">
        <f t="shared" si="1157"/>
        <v>0</v>
      </c>
      <c r="V172" s="9">
        <f t="shared" si="1158"/>
        <v>0</v>
      </c>
      <c r="W172" s="9">
        <f t="shared" si="1159"/>
        <v>0</v>
      </c>
      <c r="X172" s="9">
        <v>40555</v>
      </c>
      <c r="Y172" s="46" t="s">
        <v>225</v>
      </c>
      <c r="Z172" s="76">
        <f t="shared" si="1160"/>
        <v>0</v>
      </c>
      <c r="AA172" s="76">
        <f t="shared" si="1161"/>
        <v>0</v>
      </c>
      <c r="AB172" s="76">
        <f t="shared" si="1162"/>
        <v>0</v>
      </c>
      <c r="AC172" s="47">
        <v>0</v>
      </c>
      <c r="AD172" s="47">
        <v>0</v>
      </c>
      <c r="AE172" s="47">
        <f t="shared" si="1163"/>
        <v>0</v>
      </c>
      <c r="AF172" s="41">
        <f t="shared" si="1164"/>
        <v>32200</v>
      </c>
      <c r="AG172" s="41">
        <f t="shared" si="1165"/>
        <v>32200</v>
      </c>
      <c r="AH172" s="5"/>
      <c r="AI172" s="85"/>
      <c r="AJ172" s="85">
        <v>32200</v>
      </c>
      <c r="AK172" s="85"/>
      <c r="AL172" s="9"/>
      <c r="AM172" s="9"/>
      <c r="AN172" s="83">
        <f t="shared" si="1166"/>
        <v>0</v>
      </c>
      <c r="AO172" s="9"/>
      <c r="AP172" s="9"/>
      <c r="AQ172" s="9"/>
      <c r="AR172" s="88">
        <f t="shared" si="1167"/>
        <v>-32200</v>
      </c>
      <c r="AS172" s="88">
        <f t="shared" si="1168"/>
        <v>0</v>
      </c>
      <c r="AT172" s="9">
        <v>40555</v>
      </c>
      <c r="AU172" s="46" t="s">
        <v>225</v>
      </c>
      <c r="AV172" s="93">
        <f t="shared" si="1169"/>
        <v>0</v>
      </c>
      <c r="AW172" s="93">
        <v>0</v>
      </c>
      <c r="AX172" s="93">
        <f t="shared" si="1171"/>
        <v>0</v>
      </c>
      <c r="AY172" s="95">
        <f t="shared" si="1172"/>
        <v>0</v>
      </c>
      <c r="AZ172" s="95">
        <f t="shared" si="1173"/>
        <v>0</v>
      </c>
      <c r="BA172" s="96">
        <f t="shared" si="1174"/>
        <v>32200</v>
      </c>
      <c r="BB172" s="96">
        <f t="shared" si="1175"/>
        <v>32200</v>
      </c>
      <c r="BC172" s="97"/>
      <c r="BD172" s="88"/>
      <c r="BE172" s="88">
        <v>32200</v>
      </c>
      <c r="BF172" s="88"/>
      <c r="BG172" s="88"/>
      <c r="BH172" s="88"/>
      <c r="BI172" s="96">
        <f t="shared" si="1176"/>
        <v>0</v>
      </c>
      <c r="BJ172" s="88"/>
      <c r="BK172" s="88"/>
      <c r="BL172" s="88"/>
      <c r="BM172" s="88">
        <f t="shared" si="1177"/>
        <v>0</v>
      </c>
      <c r="BN172" s="88">
        <f t="shared" si="1178"/>
        <v>0</v>
      </c>
      <c r="BO172" s="9">
        <v>40555</v>
      </c>
      <c r="BP172" s="46" t="s">
        <v>225</v>
      </c>
      <c r="BQ172" s="93">
        <f t="shared" si="1179"/>
        <v>0</v>
      </c>
      <c r="BR172" s="93">
        <v>0</v>
      </c>
      <c r="BS172" s="93">
        <f t="shared" si="1181"/>
        <v>0</v>
      </c>
      <c r="BT172" s="96">
        <f t="shared" si="1182"/>
        <v>32200</v>
      </c>
      <c r="BU172" s="96">
        <f t="shared" si="1183"/>
        <v>32200</v>
      </c>
      <c r="BV172" s="84"/>
      <c r="BW172" s="85"/>
      <c r="BX172" s="85">
        <v>32200</v>
      </c>
      <c r="BY172" s="85"/>
      <c r="BZ172" s="85"/>
      <c r="CA172" s="85"/>
      <c r="CB172" s="83">
        <f t="shared" si="1184"/>
        <v>0</v>
      </c>
      <c r="CC172" s="85"/>
      <c r="CD172" s="85"/>
      <c r="CE172" s="85"/>
      <c r="CF172" s="88">
        <f t="shared" si="1185"/>
        <v>0</v>
      </c>
      <c r="CG172" s="88">
        <f t="shared" si="1186"/>
        <v>0</v>
      </c>
      <c r="CH172" s="9">
        <v>40555</v>
      </c>
      <c r="CI172" s="46" t="s">
        <v>225</v>
      </c>
      <c r="CJ172" s="99">
        <f t="shared" si="1187"/>
        <v>0</v>
      </c>
      <c r="CK172" s="99">
        <v>0</v>
      </c>
      <c r="CL172" s="99">
        <f t="shared" si="1189"/>
        <v>0</v>
      </c>
      <c r="CM172" s="96">
        <f t="shared" si="1190"/>
        <v>32200</v>
      </c>
      <c r="CN172" s="96">
        <f t="shared" si="1191"/>
        <v>32200</v>
      </c>
      <c r="CO172" s="97"/>
      <c r="CP172" s="88"/>
      <c r="CQ172" s="88">
        <v>32200</v>
      </c>
      <c r="CR172" s="88"/>
      <c r="CS172" s="88"/>
      <c r="CT172" s="88"/>
      <c r="CU172" s="96">
        <f t="shared" si="1192"/>
        <v>0</v>
      </c>
      <c r="CV172" s="88"/>
      <c r="CW172" s="88"/>
      <c r="CX172" s="88"/>
      <c r="CY172" s="88">
        <f t="shared" si="1206"/>
        <v>0</v>
      </c>
      <c r="CZ172" s="88">
        <f t="shared" si="1194"/>
        <v>0</v>
      </c>
      <c r="DA172" s="9">
        <v>40555</v>
      </c>
      <c r="DB172" s="46" t="s">
        <v>225</v>
      </c>
      <c r="DC172" s="99">
        <f t="shared" ref="DC172:DC173" si="1210">ROUND(((CR172+CS172)-(BY172+BZ172))/DA172/10,2)*-1</f>
        <v>0</v>
      </c>
      <c r="DD172" s="99">
        <v>0</v>
      </c>
      <c r="DE172" s="99">
        <f t="shared" si="1197"/>
        <v>0</v>
      </c>
      <c r="DF172" s="96">
        <f t="shared" si="1198"/>
        <v>32200</v>
      </c>
      <c r="DG172" s="96">
        <f t="shared" si="1199"/>
        <v>32200</v>
      </c>
      <c r="DH172" s="97"/>
      <c r="DI172" s="88"/>
      <c r="DJ172" s="88">
        <v>32200</v>
      </c>
      <c r="DK172" s="88"/>
      <c r="DL172" s="88"/>
      <c r="DM172" s="88"/>
      <c r="DN172" s="96">
        <f t="shared" si="1200"/>
        <v>0</v>
      </c>
      <c r="DO172" s="88"/>
      <c r="DP172" s="88"/>
      <c r="DQ172" s="88"/>
      <c r="DR172" s="88">
        <f t="shared" si="1207"/>
        <v>0</v>
      </c>
      <c r="DS172" s="88">
        <f t="shared" si="1202"/>
        <v>0</v>
      </c>
      <c r="DT172" s="9">
        <v>40555</v>
      </c>
      <c r="DU172" s="46" t="s">
        <v>225</v>
      </c>
      <c r="DV172" s="99">
        <f t="shared" ref="DV172:DV173" si="1211">ROUND(((DK172+DL172)-(CR172+CS172))/DT172/10,2)*-1</f>
        <v>0</v>
      </c>
      <c r="DW172" s="99">
        <v>0</v>
      </c>
      <c r="DX172" s="99">
        <f t="shared" si="1205"/>
        <v>0</v>
      </c>
    </row>
    <row r="173" spans="1:128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41">
        <f t="shared" si="1153"/>
        <v>0</v>
      </c>
      <c r="I173" s="41">
        <f t="shared" si="1154"/>
        <v>0</v>
      </c>
      <c r="J173" s="5"/>
      <c r="K173" s="9"/>
      <c r="L173" s="9"/>
      <c r="M173" s="9"/>
      <c r="N173" s="9"/>
      <c r="O173" s="9"/>
      <c r="P173" s="41">
        <f t="shared" si="1155"/>
        <v>0</v>
      </c>
      <c r="Q173" s="9"/>
      <c r="R173" s="9"/>
      <c r="S173" s="9"/>
      <c r="T173" s="71">
        <f t="shared" si="1156"/>
        <v>0</v>
      </c>
      <c r="U173" s="71">
        <f t="shared" si="1157"/>
        <v>0</v>
      </c>
      <c r="V173" s="9">
        <f t="shared" si="1158"/>
        <v>0</v>
      </c>
      <c r="W173" s="9">
        <f t="shared" si="1159"/>
        <v>0</v>
      </c>
      <c r="X173" s="9">
        <v>40555</v>
      </c>
      <c r="Y173" s="46" t="s">
        <v>225</v>
      </c>
      <c r="Z173" s="76">
        <f t="shared" si="1160"/>
        <v>0</v>
      </c>
      <c r="AA173" s="76">
        <f t="shared" si="1161"/>
        <v>0</v>
      </c>
      <c r="AB173" s="76">
        <f t="shared" si="1162"/>
        <v>0</v>
      </c>
      <c r="AC173" s="47">
        <v>0</v>
      </c>
      <c r="AD173" s="47">
        <v>0</v>
      </c>
      <c r="AE173" s="47">
        <f t="shared" si="1163"/>
        <v>0</v>
      </c>
      <c r="AF173" s="41">
        <f t="shared" si="1164"/>
        <v>0</v>
      </c>
      <c r="AG173" s="41">
        <f t="shared" si="1165"/>
        <v>0</v>
      </c>
      <c r="AH173" s="5"/>
      <c r="AI173" s="85"/>
      <c r="AJ173" s="85"/>
      <c r="AK173" s="85"/>
      <c r="AL173" s="9"/>
      <c r="AM173" s="9"/>
      <c r="AN173" s="83">
        <f t="shared" si="1166"/>
        <v>0</v>
      </c>
      <c r="AO173" s="9"/>
      <c r="AP173" s="9"/>
      <c r="AQ173" s="9"/>
      <c r="AR173" s="88">
        <f t="shared" si="1167"/>
        <v>0</v>
      </c>
      <c r="AS173" s="88">
        <f t="shared" si="1168"/>
        <v>0</v>
      </c>
      <c r="AT173" s="9">
        <v>40555</v>
      </c>
      <c r="AU173" s="46" t="s">
        <v>225</v>
      </c>
      <c r="AV173" s="93">
        <f t="shared" si="1169"/>
        <v>0</v>
      </c>
      <c r="AW173" s="93">
        <v>0</v>
      </c>
      <c r="AX173" s="93">
        <f t="shared" si="1171"/>
        <v>0</v>
      </c>
      <c r="AY173" s="95">
        <f t="shared" si="1172"/>
        <v>0</v>
      </c>
      <c r="AZ173" s="95">
        <f t="shared" si="1173"/>
        <v>0</v>
      </c>
      <c r="BA173" s="96">
        <f t="shared" si="1174"/>
        <v>0</v>
      </c>
      <c r="BB173" s="96">
        <f t="shared" si="1175"/>
        <v>0</v>
      </c>
      <c r="BC173" s="97"/>
      <c r="BD173" s="88"/>
      <c r="BE173" s="88"/>
      <c r="BF173" s="88"/>
      <c r="BG173" s="88"/>
      <c r="BH173" s="88"/>
      <c r="BI173" s="96">
        <f t="shared" si="1176"/>
        <v>0</v>
      </c>
      <c r="BJ173" s="88"/>
      <c r="BK173" s="88"/>
      <c r="BL173" s="88"/>
      <c r="BM173" s="88">
        <f t="shared" si="1177"/>
        <v>0</v>
      </c>
      <c r="BN173" s="88">
        <f t="shared" si="1178"/>
        <v>0</v>
      </c>
      <c r="BO173" s="9">
        <v>40555</v>
      </c>
      <c r="BP173" s="46" t="s">
        <v>225</v>
      </c>
      <c r="BQ173" s="93">
        <f t="shared" si="1179"/>
        <v>0</v>
      </c>
      <c r="BR173" s="93">
        <v>0</v>
      </c>
      <c r="BS173" s="93">
        <f t="shared" si="1181"/>
        <v>0</v>
      </c>
      <c r="BT173" s="96">
        <f t="shared" si="1182"/>
        <v>0</v>
      </c>
      <c r="BU173" s="96">
        <f t="shared" si="1183"/>
        <v>0</v>
      </c>
      <c r="BV173" s="84"/>
      <c r="BW173" s="85"/>
      <c r="BX173" s="85"/>
      <c r="BY173" s="85"/>
      <c r="BZ173" s="85"/>
      <c r="CA173" s="85"/>
      <c r="CB173" s="83">
        <f t="shared" si="1184"/>
        <v>0</v>
      </c>
      <c r="CC173" s="85"/>
      <c r="CD173" s="85"/>
      <c r="CE173" s="85"/>
      <c r="CF173" s="88">
        <f t="shared" si="1185"/>
        <v>0</v>
      </c>
      <c r="CG173" s="88">
        <f t="shared" si="1186"/>
        <v>0</v>
      </c>
      <c r="CH173" s="9">
        <v>40555</v>
      </c>
      <c r="CI173" s="46" t="s">
        <v>225</v>
      </c>
      <c r="CJ173" s="99">
        <f t="shared" si="1187"/>
        <v>0</v>
      </c>
      <c r="CK173" s="99">
        <v>0</v>
      </c>
      <c r="CL173" s="99">
        <f t="shared" si="1189"/>
        <v>0</v>
      </c>
      <c r="CM173" s="96">
        <f t="shared" si="1190"/>
        <v>0</v>
      </c>
      <c r="CN173" s="96">
        <f t="shared" si="1191"/>
        <v>0</v>
      </c>
      <c r="CO173" s="97"/>
      <c r="CP173" s="88"/>
      <c r="CQ173" s="88"/>
      <c r="CR173" s="88"/>
      <c r="CS173" s="88"/>
      <c r="CT173" s="88"/>
      <c r="CU173" s="96">
        <f t="shared" si="1192"/>
        <v>0</v>
      </c>
      <c r="CV173" s="88"/>
      <c r="CW173" s="88"/>
      <c r="CX173" s="88"/>
      <c r="CY173" s="88">
        <f t="shared" si="1206"/>
        <v>0</v>
      </c>
      <c r="CZ173" s="88">
        <f t="shared" si="1194"/>
        <v>0</v>
      </c>
      <c r="DA173" s="9">
        <v>40555</v>
      </c>
      <c r="DB173" s="46" t="s">
        <v>225</v>
      </c>
      <c r="DC173" s="99">
        <f t="shared" si="1210"/>
        <v>0</v>
      </c>
      <c r="DD173" s="99">
        <v>0</v>
      </c>
      <c r="DE173" s="99">
        <f t="shared" si="1197"/>
        <v>0</v>
      </c>
      <c r="DF173" s="96">
        <f t="shared" si="1198"/>
        <v>0</v>
      </c>
      <c r="DG173" s="96">
        <f t="shared" si="1199"/>
        <v>0</v>
      </c>
      <c r="DH173" s="97"/>
      <c r="DI173" s="88"/>
      <c r="DJ173" s="88"/>
      <c r="DK173" s="88"/>
      <c r="DL173" s="88"/>
      <c r="DM173" s="88"/>
      <c r="DN173" s="96">
        <f t="shared" si="1200"/>
        <v>0</v>
      </c>
      <c r="DO173" s="88"/>
      <c r="DP173" s="88"/>
      <c r="DQ173" s="88"/>
      <c r="DR173" s="88">
        <f t="shared" si="1207"/>
        <v>0</v>
      </c>
      <c r="DS173" s="88">
        <f t="shared" si="1202"/>
        <v>0</v>
      </c>
      <c r="DT173" s="9">
        <v>40555</v>
      </c>
      <c r="DU173" s="46" t="s">
        <v>225</v>
      </c>
      <c r="DV173" s="99">
        <f t="shared" si="1211"/>
        <v>0</v>
      </c>
      <c r="DW173" s="99">
        <v>0</v>
      </c>
      <c r="DX173" s="99">
        <f t="shared" si="1205"/>
        <v>0</v>
      </c>
    </row>
    <row r="174" spans="1:128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41">
        <f t="shared" si="1153"/>
        <v>0</v>
      </c>
      <c r="I174" s="41">
        <f t="shared" si="1154"/>
        <v>0</v>
      </c>
      <c r="J174" s="5"/>
      <c r="K174" s="9"/>
      <c r="L174" s="9"/>
      <c r="M174" s="9"/>
      <c r="N174" s="9"/>
      <c r="O174" s="9"/>
      <c r="P174" s="41">
        <f t="shared" si="1155"/>
        <v>0</v>
      </c>
      <c r="Q174" s="9"/>
      <c r="R174" s="9"/>
      <c r="S174" s="9"/>
      <c r="T174" s="71">
        <f t="shared" si="1156"/>
        <v>0</v>
      </c>
      <c r="U174" s="71">
        <f t="shared" si="1157"/>
        <v>0</v>
      </c>
      <c r="V174" s="9">
        <f t="shared" si="1158"/>
        <v>0</v>
      </c>
      <c r="W174" s="9">
        <f t="shared" si="1159"/>
        <v>0</v>
      </c>
      <c r="X174" s="46" t="s">
        <v>225</v>
      </c>
      <c r="Y174" s="9">
        <v>21384</v>
      </c>
      <c r="Z174" s="76">
        <f t="shared" si="1160"/>
        <v>0</v>
      </c>
      <c r="AA174" s="76">
        <f t="shared" si="1161"/>
        <v>0</v>
      </c>
      <c r="AB174" s="76">
        <f t="shared" si="1162"/>
        <v>0</v>
      </c>
      <c r="AC174" s="47">
        <v>0</v>
      </c>
      <c r="AD174" s="47">
        <v>0</v>
      </c>
      <c r="AE174" s="47">
        <f t="shared" si="1163"/>
        <v>0</v>
      </c>
      <c r="AF174" s="41">
        <f t="shared" si="1164"/>
        <v>0</v>
      </c>
      <c r="AG174" s="41">
        <f t="shared" si="1165"/>
        <v>0</v>
      </c>
      <c r="AH174" s="5"/>
      <c r="AI174" s="85"/>
      <c r="AJ174" s="85"/>
      <c r="AK174" s="85"/>
      <c r="AL174" s="9"/>
      <c r="AM174" s="9"/>
      <c r="AN174" s="83">
        <f t="shared" si="1166"/>
        <v>0</v>
      </c>
      <c r="AO174" s="9"/>
      <c r="AP174" s="9"/>
      <c r="AQ174" s="9"/>
      <c r="AR174" s="88">
        <f t="shared" si="1167"/>
        <v>0</v>
      </c>
      <c r="AS174" s="88">
        <f t="shared" si="1168"/>
        <v>0</v>
      </c>
      <c r="AT174" s="46" t="s">
        <v>225</v>
      </c>
      <c r="AU174" s="9">
        <v>21384</v>
      </c>
      <c r="AV174" s="93">
        <v>0</v>
      </c>
      <c r="AW174" s="93">
        <f t="shared" si="1170"/>
        <v>0</v>
      </c>
      <c r="AX174" s="93">
        <f t="shared" si="1171"/>
        <v>0</v>
      </c>
      <c r="AY174" s="95">
        <f t="shared" si="1172"/>
        <v>0</v>
      </c>
      <c r="AZ174" s="95">
        <f t="shared" si="1173"/>
        <v>0</v>
      </c>
      <c r="BA174" s="96">
        <f t="shared" si="1174"/>
        <v>0</v>
      </c>
      <c r="BB174" s="96">
        <f t="shared" si="1175"/>
        <v>0</v>
      </c>
      <c r="BC174" s="97"/>
      <c r="BD174" s="88"/>
      <c r="BE174" s="88"/>
      <c r="BF174" s="88"/>
      <c r="BG174" s="88"/>
      <c r="BH174" s="88"/>
      <c r="BI174" s="96">
        <f t="shared" si="1176"/>
        <v>0</v>
      </c>
      <c r="BJ174" s="88"/>
      <c r="BK174" s="88"/>
      <c r="BL174" s="88"/>
      <c r="BM174" s="88">
        <f t="shared" si="1177"/>
        <v>0</v>
      </c>
      <c r="BN174" s="88">
        <f t="shared" si="1178"/>
        <v>0</v>
      </c>
      <c r="BO174" s="46" t="s">
        <v>225</v>
      </c>
      <c r="BP174" s="9">
        <v>21384</v>
      </c>
      <c r="BQ174" s="93">
        <v>0</v>
      </c>
      <c r="BR174" s="93">
        <f t="shared" si="1180"/>
        <v>0</v>
      </c>
      <c r="BS174" s="93">
        <f t="shared" si="1181"/>
        <v>0</v>
      </c>
      <c r="BT174" s="96">
        <f t="shared" si="1182"/>
        <v>0</v>
      </c>
      <c r="BU174" s="96">
        <f t="shared" si="1183"/>
        <v>0</v>
      </c>
      <c r="BV174" s="84"/>
      <c r="BW174" s="85"/>
      <c r="BX174" s="85"/>
      <c r="BY174" s="85"/>
      <c r="BZ174" s="85"/>
      <c r="CA174" s="85"/>
      <c r="CB174" s="83">
        <f t="shared" si="1184"/>
        <v>0</v>
      </c>
      <c r="CC174" s="85"/>
      <c r="CD174" s="85"/>
      <c r="CE174" s="85"/>
      <c r="CF174" s="88">
        <f t="shared" si="1185"/>
        <v>0</v>
      </c>
      <c r="CG174" s="88">
        <f t="shared" si="1186"/>
        <v>0</v>
      </c>
      <c r="CH174" s="46" t="s">
        <v>225</v>
      </c>
      <c r="CI174" s="9">
        <v>21384</v>
      </c>
      <c r="CJ174" s="99">
        <v>0</v>
      </c>
      <c r="CK174" s="99">
        <f t="shared" si="1188"/>
        <v>0</v>
      </c>
      <c r="CL174" s="99">
        <f t="shared" si="1189"/>
        <v>0</v>
      </c>
      <c r="CM174" s="96">
        <f t="shared" si="1190"/>
        <v>0</v>
      </c>
      <c r="CN174" s="96">
        <f t="shared" si="1191"/>
        <v>0</v>
      </c>
      <c r="CO174" s="97"/>
      <c r="CP174" s="88"/>
      <c r="CQ174" s="88"/>
      <c r="CR174" s="88"/>
      <c r="CS174" s="88"/>
      <c r="CT174" s="88"/>
      <c r="CU174" s="96">
        <f t="shared" si="1192"/>
        <v>0</v>
      </c>
      <c r="CV174" s="88"/>
      <c r="CW174" s="88"/>
      <c r="CX174" s="88"/>
      <c r="CY174" s="88">
        <f t="shared" si="1206"/>
        <v>0</v>
      </c>
      <c r="CZ174" s="88">
        <f t="shared" si="1194"/>
        <v>0</v>
      </c>
      <c r="DA174" s="46" t="s">
        <v>225</v>
      </c>
      <c r="DB174" s="9">
        <v>21384</v>
      </c>
      <c r="DC174" s="99">
        <v>0</v>
      </c>
      <c r="DD174" s="99">
        <f t="shared" ref="DD174:DD175" si="1212">ROUND(((CW174-CD174)/DB174/10),2)*-1</f>
        <v>0</v>
      </c>
      <c r="DE174" s="99">
        <f t="shared" si="1197"/>
        <v>0</v>
      </c>
      <c r="DF174" s="96">
        <f t="shared" si="1198"/>
        <v>0</v>
      </c>
      <c r="DG174" s="96">
        <f t="shared" si="1199"/>
        <v>0</v>
      </c>
      <c r="DH174" s="97"/>
      <c r="DI174" s="88"/>
      <c r="DJ174" s="88"/>
      <c r="DK174" s="88"/>
      <c r="DL174" s="88"/>
      <c r="DM174" s="88"/>
      <c r="DN174" s="96">
        <f t="shared" si="1200"/>
        <v>0</v>
      </c>
      <c r="DO174" s="88"/>
      <c r="DP174" s="88"/>
      <c r="DQ174" s="88"/>
      <c r="DR174" s="88">
        <f t="shared" si="1207"/>
        <v>0</v>
      </c>
      <c r="DS174" s="88">
        <f t="shared" si="1202"/>
        <v>0</v>
      </c>
      <c r="DT174" s="46" t="s">
        <v>225</v>
      </c>
      <c r="DU174" s="9">
        <v>21384</v>
      </c>
      <c r="DV174" s="99">
        <v>0</v>
      </c>
      <c r="DW174" s="99">
        <f t="shared" ref="DW174:DW175" si="1213">ROUND(((DP174-CW174)/DU174/10),2)*-1</f>
        <v>0</v>
      </c>
      <c r="DX174" s="99">
        <f t="shared" si="1205"/>
        <v>0</v>
      </c>
    </row>
    <row r="175" spans="1:128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41">
        <f t="shared" si="1153"/>
        <v>0</v>
      </c>
      <c r="I175" s="41">
        <f t="shared" si="1154"/>
        <v>0</v>
      </c>
      <c r="J175" s="5"/>
      <c r="K175" s="9"/>
      <c r="L175" s="9"/>
      <c r="M175" s="9"/>
      <c r="N175" s="9"/>
      <c r="O175" s="9"/>
      <c r="P175" s="41">
        <f t="shared" si="1155"/>
        <v>0</v>
      </c>
      <c r="Q175" s="9"/>
      <c r="R175" s="9"/>
      <c r="S175" s="9"/>
      <c r="T175" s="71">
        <f t="shared" si="1156"/>
        <v>0</v>
      </c>
      <c r="U175" s="71">
        <f t="shared" si="1157"/>
        <v>0</v>
      </c>
      <c r="V175" s="9">
        <f t="shared" si="1158"/>
        <v>0</v>
      </c>
      <c r="W175" s="9">
        <f t="shared" si="1159"/>
        <v>0</v>
      </c>
      <c r="X175" s="9">
        <v>40560</v>
      </c>
      <c r="Y175" s="9">
        <v>25488</v>
      </c>
      <c r="Z175" s="76">
        <f t="shared" si="1160"/>
        <v>0</v>
      </c>
      <c r="AA175" s="76">
        <f t="shared" si="1161"/>
        <v>0</v>
      </c>
      <c r="AB175" s="76">
        <f t="shared" si="1162"/>
        <v>0</v>
      </c>
      <c r="AC175" s="47">
        <v>0</v>
      </c>
      <c r="AD175" s="47">
        <v>0</v>
      </c>
      <c r="AE175" s="47">
        <f t="shared" si="1163"/>
        <v>0</v>
      </c>
      <c r="AF175" s="41">
        <f t="shared" si="1164"/>
        <v>0</v>
      </c>
      <c r="AG175" s="41">
        <f t="shared" si="1165"/>
        <v>0</v>
      </c>
      <c r="AH175" s="5"/>
      <c r="AI175" s="85"/>
      <c r="AJ175" s="85"/>
      <c r="AK175" s="85"/>
      <c r="AL175" s="9"/>
      <c r="AM175" s="9"/>
      <c r="AN175" s="83">
        <f t="shared" si="1166"/>
        <v>0</v>
      </c>
      <c r="AO175" s="9"/>
      <c r="AP175" s="9"/>
      <c r="AQ175" s="9"/>
      <c r="AR175" s="88">
        <f t="shared" si="1167"/>
        <v>0</v>
      </c>
      <c r="AS175" s="88">
        <f t="shared" si="1168"/>
        <v>0</v>
      </c>
      <c r="AT175" s="9">
        <v>40560</v>
      </c>
      <c r="AU175" s="9">
        <v>25488</v>
      </c>
      <c r="AV175" s="93">
        <f t="shared" si="1169"/>
        <v>0</v>
      </c>
      <c r="AW175" s="93">
        <f t="shared" si="1170"/>
        <v>0</v>
      </c>
      <c r="AX175" s="93">
        <f t="shared" si="1171"/>
        <v>0</v>
      </c>
      <c r="AY175" s="95">
        <f t="shared" si="1172"/>
        <v>0</v>
      </c>
      <c r="AZ175" s="95">
        <f t="shared" si="1173"/>
        <v>0</v>
      </c>
      <c r="BA175" s="96">
        <f t="shared" si="1174"/>
        <v>0</v>
      </c>
      <c r="BB175" s="96">
        <f t="shared" si="1175"/>
        <v>0</v>
      </c>
      <c r="BC175" s="97"/>
      <c r="BD175" s="88"/>
      <c r="BE175" s="88"/>
      <c r="BF175" s="88"/>
      <c r="BG175" s="88"/>
      <c r="BH175" s="88"/>
      <c r="BI175" s="96">
        <f t="shared" si="1176"/>
        <v>0</v>
      </c>
      <c r="BJ175" s="88"/>
      <c r="BK175" s="88"/>
      <c r="BL175" s="88"/>
      <c r="BM175" s="88">
        <f t="shared" si="1177"/>
        <v>0</v>
      </c>
      <c r="BN175" s="88">
        <f t="shared" si="1178"/>
        <v>0</v>
      </c>
      <c r="BO175" s="9">
        <v>40560</v>
      </c>
      <c r="BP175" s="9">
        <v>25488</v>
      </c>
      <c r="BQ175" s="93">
        <f t="shared" si="1179"/>
        <v>0</v>
      </c>
      <c r="BR175" s="93">
        <f t="shared" si="1180"/>
        <v>0</v>
      </c>
      <c r="BS175" s="93">
        <f t="shared" si="1181"/>
        <v>0</v>
      </c>
      <c r="BT175" s="96">
        <f t="shared" si="1182"/>
        <v>0</v>
      </c>
      <c r="BU175" s="96">
        <f t="shared" si="1183"/>
        <v>0</v>
      </c>
      <c r="BV175" s="84"/>
      <c r="BW175" s="85"/>
      <c r="BX175" s="85"/>
      <c r="BY175" s="85"/>
      <c r="BZ175" s="85"/>
      <c r="CA175" s="85"/>
      <c r="CB175" s="83">
        <f t="shared" si="1184"/>
        <v>0</v>
      </c>
      <c r="CC175" s="85"/>
      <c r="CD175" s="85"/>
      <c r="CE175" s="85"/>
      <c r="CF175" s="88">
        <f t="shared" si="1185"/>
        <v>0</v>
      </c>
      <c r="CG175" s="88">
        <f t="shared" si="1186"/>
        <v>0</v>
      </c>
      <c r="CH175" s="9">
        <v>40560</v>
      </c>
      <c r="CI175" s="9">
        <v>25488</v>
      </c>
      <c r="CJ175" s="99">
        <f t="shared" si="1187"/>
        <v>0</v>
      </c>
      <c r="CK175" s="99">
        <f t="shared" si="1188"/>
        <v>0</v>
      </c>
      <c r="CL175" s="99">
        <f t="shared" si="1189"/>
        <v>0</v>
      </c>
      <c r="CM175" s="96">
        <f t="shared" si="1190"/>
        <v>0</v>
      </c>
      <c r="CN175" s="96">
        <f t="shared" si="1191"/>
        <v>0</v>
      </c>
      <c r="CO175" s="97"/>
      <c r="CP175" s="88"/>
      <c r="CQ175" s="88"/>
      <c r="CR175" s="88"/>
      <c r="CS175" s="88"/>
      <c r="CT175" s="88"/>
      <c r="CU175" s="96">
        <f t="shared" si="1192"/>
        <v>0</v>
      </c>
      <c r="CV175" s="88"/>
      <c r="CW175" s="88"/>
      <c r="CX175" s="88"/>
      <c r="CY175" s="88">
        <f t="shared" si="1206"/>
        <v>0</v>
      </c>
      <c r="CZ175" s="88">
        <f t="shared" si="1194"/>
        <v>0</v>
      </c>
      <c r="DA175" s="9">
        <v>40560</v>
      </c>
      <c r="DB175" s="9">
        <v>25488</v>
      </c>
      <c r="DC175" s="99">
        <f t="shared" ref="DC175" si="1214">ROUND(((CR175+CS175)-(BY175+BZ175))/DA175/10,2)*-1</f>
        <v>0</v>
      </c>
      <c r="DD175" s="99">
        <f t="shared" si="1212"/>
        <v>0</v>
      </c>
      <c r="DE175" s="99">
        <f t="shared" si="1197"/>
        <v>0</v>
      </c>
      <c r="DF175" s="96">
        <f t="shared" si="1198"/>
        <v>0</v>
      </c>
      <c r="DG175" s="96">
        <f t="shared" si="1199"/>
        <v>0</v>
      </c>
      <c r="DH175" s="97"/>
      <c r="DI175" s="88"/>
      <c r="DJ175" s="88"/>
      <c r="DK175" s="88"/>
      <c r="DL175" s="88"/>
      <c r="DM175" s="88"/>
      <c r="DN175" s="96">
        <f t="shared" si="1200"/>
        <v>0</v>
      </c>
      <c r="DO175" s="88"/>
      <c r="DP175" s="88"/>
      <c r="DQ175" s="88"/>
      <c r="DR175" s="88">
        <f t="shared" si="1207"/>
        <v>0</v>
      </c>
      <c r="DS175" s="88">
        <f t="shared" si="1202"/>
        <v>0</v>
      </c>
      <c r="DT175" s="9">
        <v>40560</v>
      </c>
      <c r="DU175" s="9">
        <v>25488</v>
      </c>
      <c r="DV175" s="99">
        <f t="shared" ref="DV175" si="1215">ROUND(((DK175+DL175)-(CR175+CS175))/DT175/10,2)*-1</f>
        <v>0</v>
      </c>
      <c r="DW175" s="99">
        <f t="shared" si="1213"/>
        <v>0</v>
      </c>
      <c r="DX175" s="99">
        <f t="shared" si="1205"/>
        <v>0</v>
      </c>
    </row>
    <row r="176" spans="1:128" x14ac:dyDescent="0.25">
      <c r="A176" s="30"/>
      <c r="B176" s="31"/>
      <c r="C176" s="32"/>
      <c r="D176" s="33" t="s">
        <v>183</v>
      </c>
      <c r="E176" s="31"/>
      <c r="F176" s="31"/>
      <c r="G176" s="32"/>
      <c r="H176" s="34">
        <f t="shared" ref="H176:AB176" si="1216">SUBTOTAL(9,H166:H175)</f>
        <v>333200</v>
      </c>
      <c r="I176" s="34">
        <f t="shared" si="1216"/>
        <v>223200</v>
      </c>
      <c r="J176" s="34">
        <f t="shared" si="1216"/>
        <v>18</v>
      </c>
      <c r="K176" s="34">
        <f t="shared" si="1216"/>
        <v>223200</v>
      </c>
      <c r="L176" s="34">
        <f t="shared" si="1216"/>
        <v>0</v>
      </c>
      <c r="M176" s="34">
        <f t="shared" si="1216"/>
        <v>0</v>
      </c>
      <c r="N176" s="34">
        <f t="shared" si="1216"/>
        <v>0</v>
      </c>
      <c r="O176" s="34">
        <f t="shared" si="1216"/>
        <v>0</v>
      </c>
      <c r="P176" s="34">
        <f t="shared" si="1216"/>
        <v>110000</v>
      </c>
      <c r="Q176" s="34">
        <f t="shared" si="1216"/>
        <v>0</v>
      </c>
      <c r="R176" s="34">
        <f t="shared" si="1216"/>
        <v>110000</v>
      </c>
      <c r="S176" s="34">
        <f t="shared" si="1216"/>
        <v>0</v>
      </c>
      <c r="T176" s="34">
        <f t="shared" si="1216"/>
        <v>0</v>
      </c>
      <c r="U176" s="34">
        <f t="shared" si="1216"/>
        <v>-110000</v>
      </c>
      <c r="V176" s="34">
        <f t="shared" si="1216"/>
        <v>0</v>
      </c>
      <c r="W176" s="34">
        <f t="shared" si="1216"/>
        <v>-71500</v>
      </c>
      <c r="X176" s="34">
        <f t="shared" si="1216"/>
        <v>311280.98093321663</v>
      </c>
      <c r="Y176" s="34">
        <f t="shared" si="1216"/>
        <v>156412</v>
      </c>
      <c r="Z176" s="48">
        <f t="shared" si="1216"/>
        <v>0</v>
      </c>
      <c r="AA176" s="48">
        <f t="shared" si="1216"/>
        <v>-0.52</v>
      </c>
      <c r="AB176" s="48">
        <f t="shared" si="1216"/>
        <v>-0.52</v>
      </c>
      <c r="AC176" s="48">
        <v>0</v>
      </c>
      <c r="AD176" s="48">
        <v>-0.34</v>
      </c>
      <c r="AE176" s="48">
        <f t="shared" ref="AE176:AX176" si="1217">SUBTOTAL(9,AE166:AE175)</f>
        <v>-0.34</v>
      </c>
      <c r="AF176" s="34">
        <f t="shared" si="1217"/>
        <v>294120</v>
      </c>
      <c r="AG176" s="34">
        <f t="shared" si="1217"/>
        <v>263400</v>
      </c>
      <c r="AH176" s="34">
        <f t="shared" si="1217"/>
        <v>18</v>
      </c>
      <c r="AI176" s="34">
        <f t="shared" si="1217"/>
        <v>223200</v>
      </c>
      <c r="AJ176" s="34">
        <f t="shared" si="1217"/>
        <v>32200</v>
      </c>
      <c r="AK176" s="34">
        <f t="shared" si="1217"/>
        <v>8000</v>
      </c>
      <c r="AL176" s="34">
        <f t="shared" si="1217"/>
        <v>0</v>
      </c>
      <c r="AM176" s="34">
        <f t="shared" si="1217"/>
        <v>0</v>
      </c>
      <c r="AN176" s="34">
        <f t="shared" si="1217"/>
        <v>30720</v>
      </c>
      <c r="AO176" s="34">
        <f t="shared" si="1217"/>
        <v>0</v>
      </c>
      <c r="AP176" s="34">
        <f t="shared" si="1217"/>
        <v>30720</v>
      </c>
      <c r="AQ176" s="34">
        <f t="shared" si="1217"/>
        <v>0</v>
      </c>
      <c r="AR176" s="34">
        <f t="shared" si="1217"/>
        <v>-40200</v>
      </c>
      <c r="AS176" s="34">
        <f t="shared" si="1217"/>
        <v>40780</v>
      </c>
      <c r="AT176" s="34">
        <f t="shared" si="1217"/>
        <v>311280.98093321663</v>
      </c>
      <c r="AU176" s="34">
        <f t="shared" si="1217"/>
        <v>156412</v>
      </c>
      <c r="AV176" s="48">
        <f t="shared" si="1217"/>
        <v>-0.02</v>
      </c>
      <c r="AW176" s="48">
        <f t="shared" si="1217"/>
        <v>0.2</v>
      </c>
      <c r="AX176" s="48">
        <f t="shared" si="1217"/>
        <v>0.18000000000000002</v>
      </c>
      <c r="AY176"/>
      <c r="AZ176"/>
      <c r="BA176" s="34">
        <f t="shared" ref="BA176:BS176" si="1218">SUBTOTAL(9,BA166:BA175)</f>
        <v>294120</v>
      </c>
      <c r="BB176" s="34">
        <f t="shared" si="1218"/>
        <v>263400</v>
      </c>
      <c r="BC176" s="34">
        <f t="shared" si="1218"/>
        <v>18</v>
      </c>
      <c r="BD176" s="34">
        <f t="shared" si="1218"/>
        <v>223200</v>
      </c>
      <c r="BE176" s="34">
        <f t="shared" si="1218"/>
        <v>32200</v>
      </c>
      <c r="BF176" s="34">
        <f t="shared" si="1218"/>
        <v>8000</v>
      </c>
      <c r="BG176" s="34">
        <f t="shared" si="1218"/>
        <v>0</v>
      </c>
      <c r="BH176" s="34">
        <f t="shared" si="1218"/>
        <v>0</v>
      </c>
      <c r="BI176" s="34">
        <f t="shared" si="1218"/>
        <v>30720</v>
      </c>
      <c r="BJ176" s="34">
        <f t="shared" si="1218"/>
        <v>0</v>
      </c>
      <c r="BK176" s="34">
        <f t="shared" si="1218"/>
        <v>30720</v>
      </c>
      <c r="BL176" s="34">
        <f t="shared" si="1218"/>
        <v>0</v>
      </c>
      <c r="BM176" s="34">
        <f t="shared" si="1218"/>
        <v>0</v>
      </c>
      <c r="BN176" s="34">
        <f t="shared" si="1218"/>
        <v>0</v>
      </c>
      <c r="BO176" s="34">
        <f t="shared" si="1218"/>
        <v>311280.98093321663</v>
      </c>
      <c r="BP176" s="34">
        <f t="shared" si="1218"/>
        <v>156412</v>
      </c>
      <c r="BQ176" s="48">
        <f t="shared" si="1218"/>
        <v>0</v>
      </c>
      <c r="BR176" s="48">
        <f t="shared" si="1218"/>
        <v>0</v>
      </c>
      <c r="BS176" s="48">
        <f t="shared" si="1218"/>
        <v>0</v>
      </c>
      <c r="BT176" s="34">
        <f t="shared" ref="BT176:CL176" si="1219">SUBTOTAL(9,BT166:BT175)</f>
        <v>109970</v>
      </c>
      <c r="BU176" s="34">
        <f t="shared" si="1219"/>
        <v>84050</v>
      </c>
      <c r="BV176" s="34">
        <f t="shared" si="1219"/>
        <v>18</v>
      </c>
      <c r="BW176" s="34">
        <f t="shared" si="1219"/>
        <v>46750</v>
      </c>
      <c r="BX176" s="34">
        <f t="shared" si="1219"/>
        <v>32200</v>
      </c>
      <c r="BY176" s="34">
        <f t="shared" si="1219"/>
        <v>5100</v>
      </c>
      <c r="BZ176" s="34">
        <f t="shared" si="1219"/>
        <v>0</v>
      </c>
      <c r="CA176" s="34">
        <f t="shared" si="1219"/>
        <v>0</v>
      </c>
      <c r="CB176" s="34">
        <f t="shared" si="1219"/>
        <v>25920</v>
      </c>
      <c r="CC176" s="34">
        <f t="shared" si="1219"/>
        <v>0</v>
      </c>
      <c r="CD176" s="34">
        <f t="shared" si="1219"/>
        <v>25920</v>
      </c>
      <c r="CE176" s="34">
        <f t="shared" si="1219"/>
        <v>0</v>
      </c>
      <c r="CF176" s="34">
        <f t="shared" si="1219"/>
        <v>-179350</v>
      </c>
      <c r="CG176" s="34">
        <f t="shared" si="1219"/>
        <v>-4800</v>
      </c>
      <c r="CH176" s="34">
        <f t="shared" si="1219"/>
        <v>311280.98093321663</v>
      </c>
      <c r="CI176" s="34">
        <f t="shared" si="1219"/>
        <v>156412</v>
      </c>
      <c r="CJ176" s="63">
        <f t="shared" si="1219"/>
        <v>0.01</v>
      </c>
      <c r="CK176" s="63">
        <f t="shared" si="1219"/>
        <v>0.02</v>
      </c>
      <c r="CL176" s="63">
        <f t="shared" si="1219"/>
        <v>0.03</v>
      </c>
      <c r="CM176" s="34">
        <f t="shared" ref="CM176:DE176" si="1220">SUBTOTAL(9,CM166:CM175)</f>
        <v>109970</v>
      </c>
      <c r="CN176" s="34">
        <f t="shared" si="1220"/>
        <v>84050</v>
      </c>
      <c r="CO176" s="34">
        <f t="shared" si="1220"/>
        <v>18</v>
      </c>
      <c r="CP176" s="34">
        <f t="shared" si="1220"/>
        <v>46750</v>
      </c>
      <c r="CQ176" s="34">
        <f t="shared" si="1220"/>
        <v>32200</v>
      </c>
      <c r="CR176" s="34">
        <f t="shared" si="1220"/>
        <v>5100</v>
      </c>
      <c r="CS176" s="34">
        <f t="shared" si="1220"/>
        <v>0</v>
      </c>
      <c r="CT176" s="34">
        <f t="shared" si="1220"/>
        <v>0</v>
      </c>
      <c r="CU176" s="34">
        <f t="shared" si="1220"/>
        <v>25920</v>
      </c>
      <c r="CV176" s="34">
        <f t="shared" si="1220"/>
        <v>0</v>
      </c>
      <c r="CW176" s="34">
        <f t="shared" si="1220"/>
        <v>25920</v>
      </c>
      <c r="CX176" s="34">
        <f t="shared" si="1220"/>
        <v>0</v>
      </c>
      <c r="CY176" s="34">
        <f t="shared" si="1220"/>
        <v>0</v>
      </c>
      <c r="CZ176" s="34">
        <f t="shared" si="1220"/>
        <v>0</v>
      </c>
      <c r="DA176" s="34">
        <f t="shared" si="1220"/>
        <v>311280.98093321663</v>
      </c>
      <c r="DB176" s="34">
        <f t="shared" si="1220"/>
        <v>156412</v>
      </c>
      <c r="DC176" s="63">
        <f t="shared" si="1220"/>
        <v>0</v>
      </c>
      <c r="DD176" s="63">
        <f t="shared" si="1220"/>
        <v>0</v>
      </c>
      <c r="DE176" s="63">
        <f t="shared" si="1220"/>
        <v>0</v>
      </c>
      <c r="DF176" s="34">
        <f t="shared" ref="DF176:DX176" si="1221">SUBTOTAL(9,DF166:DF175)</f>
        <v>109970</v>
      </c>
      <c r="DG176" s="34">
        <f t="shared" si="1221"/>
        <v>84050</v>
      </c>
      <c r="DH176" s="34">
        <f t="shared" si="1221"/>
        <v>18</v>
      </c>
      <c r="DI176" s="34">
        <f t="shared" si="1221"/>
        <v>46750</v>
      </c>
      <c r="DJ176" s="34">
        <f t="shared" si="1221"/>
        <v>32200</v>
      </c>
      <c r="DK176" s="34">
        <f t="shared" si="1221"/>
        <v>5100</v>
      </c>
      <c r="DL176" s="34">
        <f t="shared" si="1221"/>
        <v>0</v>
      </c>
      <c r="DM176" s="34">
        <f t="shared" si="1221"/>
        <v>0</v>
      </c>
      <c r="DN176" s="34">
        <f t="shared" si="1221"/>
        <v>25920</v>
      </c>
      <c r="DO176" s="34">
        <f t="shared" si="1221"/>
        <v>0</v>
      </c>
      <c r="DP176" s="34">
        <f t="shared" si="1221"/>
        <v>25920</v>
      </c>
      <c r="DQ176" s="34">
        <f t="shared" si="1221"/>
        <v>0</v>
      </c>
      <c r="DR176" s="34">
        <f t="shared" si="1221"/>
        <v>0</v>
      </c>
      <c r="DS176" s="34">
        <f t="shared" si="1221"/>
        <v>0</v>
      </c>
      <c r="DT176" s="34">
        <f t="shared" si="1221"/>
        <v>311280.98093321663</v>
      </c>
      <c r="DU176" s="34">
        <f t="shared" si="1221"/>
        <v>156412</v>
      </c>
      <c r="DV176" s="63">
        <f t="shared" si="1221"/>
        <v>0</v>
      </c>
      <c r="DW176" s="63">
        <f t="shared" si="1221"/>
        <v>0</v>
      </c>
      <c r="DX176" s="63">
        <f t="shared" si="1221"/>
        <v>0</v>
      </c>
    </row>
    <row r="177" spans="1:128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41">
        <f t="shared" ref="H177:H186" si="1222">I177+P177</f>
        <v>0</v>
      </c>
      <c r="I177" s="41">
        <f t="shared" ref="I177:I186" si="1223">K177+L177+M177+N177+O177</f>
        <v>0</v>
      </c>
      <c r="J177" s="5"/>
      <c r="K177" s="9"/>
      <c r="L177" s="9"/>
      <c r="M177" s="9"/>
      <c r="N177" s="9"/>
      <c r="O177" s="9"/>
      <c r="P177" s="41">
        <f t="shared" ref="P177:P186" si="1224">Q177+R177+S177</f>
        <v>0</v>
      </c>
      <c r="Q177" s="9"/>
      <c r="R177" s="9"/>
      <c r="S177" s="9"/>
      <c r="T177" s="71">
        <f t="shared" ref="T177:T186" si="1225">(L177+M177+N177)*-1</f>
        <v>0</v>
      </c>
      <c r="U177" s="71">
        <f t="shared" ref="U177:U186" si="1226">(Q177+R177)*-1</f>
        <v>0</v>
      </c>
      <c r="V177" s="9">
        <f t="shared" ref="V177:V186" si="1227">ROUND(T177*0.65,0)</f>
        <v>0</v>
      </c>
      <c r="W177" s="9">
        <f t="shared" ref="W177:W186" si="1228">ROUND(U177*0.65,0)</f>
        <v>0</v>
      </c>
      <c r="X177" s="9">
        <v>42546.490466608309</v>
      </c>
      <c r="Y177" s="9">
        <v>20190</v>
      </c>
      <c r="Z177" s="76">
        <f t="shared" ref="Z177:Z186" si="1229">IF(T177=0,0,ROUND((T177+L177)/X177/10,2))</f>
        <v>0</v>
      </c>
      <c r="AA177" s="76">
        <f t="shared" ref="AA177:AA186" si="1230">IF(U177=0,0,ROUND((U177+Q177)/Y177/10,2))</f>
        <v>0</v>
      </c>
      <c r="AB177" s="76">
        <f t="shared" ref="AB177:AB186" si="1231">Z177+AA177</f>
        <v>0</v>
      </c>
      <c r="AC177" s="47">
        <v>0</v>
      </c>
      <c r="AD177" s="47">
        <v>0</v>
      </c>
      <c r="AE177" s="47">
        <f t="shared" ref="AE177:AE186" si="1232">AC177+AD177</f>
        <v>0</v>
      </c>
      <c r="AF177" s="41">
        <f t="shared" ref="AF177:AF186" si="1233">AG177+AN177</f>
        <v>0</v>
      </c>
      <c r="AG177" s="41">
        <f t="shared" ref="AG177:AG186" si="1234">AI177+AJ177+AK177+AL177+AM177</f>
        <v>0</v>
      </c>
      <c r="AH177" s="5"/>
      <c r="AI177" s="9"/>
      <c r="AJ177" s="9"/>
      <c r="AK177" s="9"/>
      <c r="AL177" s="9"/>
      <c r="AM177" s="9"/>
      <c r="AN177" s="41">
        <f t="shared" ref="AN177:AN186" si="1235">AO177+AP177+AQ177</f>
        <v>0</v>
      </c>
      <c r="AO177" s="9"/>
      <c r="AP177" s="9"/>
      <c r="AQ177" s="9"/>
      <c r="AR177" s="88">
        <f t="shared" ref="AR177:AR186" si="1236">((AL177+AK177+AJ177)-((V177)*-1))*-1</f>
        <v>0</v>
      </c>
      <c r="AS177" s="88">
        <f t="shared" ref="AS177:AS186" si="1237">((AO177+AP177)-((W177)*-1))*-1</f>
        <v>0</v>
      </c>
      <c r="AT177" s="9">
        <v>42546.490466608309</v>
      </c>
      <c r="AU177" s="9">
        <v>20190</v>
      </c>
      <c r="AV177" s="93">
        <f t="shared" ref="AV177:AV186" si="1238">ROUND((AY177/AT177/10)+(AC177),2)*-1</f>
        <v>0</v>
      </c>
      <c r="AW177" s="93">
        <f t="shared" ref="AW177:AW186" si="1239">ROUND((AZ177/AU177/10)+AD177,2)*-1</f>
        <v>0</v>
      </c>
      <c r="AX177" s="93">
        <f t="shared" ref="AX177:AX186" si="1240">AV177+AW177</f>
        <v>0</v>
      </c>
      <c r="AY177" s="95">
        <f t="shared" ref="AY177:AY186" si="1241">AK177+AL177</f>
        <v>0</v>
      </c>
      <c r="AZ177" s="95">
        <f t="shared" ref="AZ177:AZ186" si="1242">AP177</f>
        <v>0</v>
      </c>
      <c r="BA177" s="96">
        <f t="shared" ref="BA177:BA186" si="1243">BB177+BI177</f>
        <v>0</v>
      </c>
      <c r="BB177" s="96">
        <f t="shared" ref="BB177:BB186" si="1244">BD177+BE177+BF177+BG177+BH177</f>
        <v>0</v>
      </c>
      <c r="BC177" s="97"/>
      <c r="BD177" s="88"/>
      <c r="BE177" s="88"/>
      <c r="BF177" s="88"/>
      <c r="BG177" s="88"/>
      <c r="BH177" s="88"/>
      <c r="BI177" s="96">
        <f t="shared" ref="BI177:BI186" si="1245">BJ177+BK177+BL177</f>
        <v>0</v>
      </c>
      <c r="BJ177" s="88"/>
      <c r="BK177" s="88"/>
      <c r="BL177" s="88"/>
      <c r="BM177" s="88">
        <f t="shared" ref="BM177:BM186" si="1246">(BE177+BF177+BG177)-(AJ177+AK177+AL177)</f>
        <v>0</v>
      </c>
      <c r="BN177" s="88">
        <f t="shared" ref="BN177:BN186" si="1247">(BJ177+BK177)-(AO177+AP177)</f>
        <v>0</v>
      </c>
      <c r="BO177" s="9">
        <v>42546.490466608309</v>
      </c>
      <c r="BP177" s="9">
        <v>20190</v>
      </c>
      <c r="BQ177" s="93">
        <f t="shared" ref="BQ177:BQ186" si="1248">ROUND(((BF177+BG177)-(AK177+AL177))/BO177/10,2)*-1</f>
        <v>0</v>
      </c>
      <c r="BR177" s="93">
        <f t="shared" ref="BR177:BR186" si="1249">ROUND(((BK177-AP177)/BP177/10),2)*-1</f>
        <v>0</v>
      </c>
      <c r="BS177" s="93">
        <f t="shared" ref="BS177:BS186" si="1250">BQ177+BR177</f>
        <v>0</v>
      </c>
      <c r="BT177" s="96">
        <f t="shared" ref="BT177:BT186" si="1251">BU177+CB177</f>
        <v>0</v>
      </c>
      <c r="BU177" s="96">
        <f t="shared" ref="BU177:BU186" si="1252">BW177+BX177+BY177+BZ177+CA177</f>
        <v>0</v>
      </c>
      <c r="BV177" s="97"/>
      <c r="BW177" s="88"/>
      <c r="BX177" s="88"/>
      <c r="BY177" s="88"/>
      <c r="BZ177" s="88"/>
      <c r="CA177" s="88"/>
      <c r="CB177" s="96">
        <f t="shared" ref="CB177:CB186" si="1253">CC177+CD177+CE177</f>
        <v>0</v>
      </c>
      <c r="CC177" s="88"/>
      <c r="CD177" s="88"/>
      <c r="CE177" s="88"/>
      <c r="CF177" s="88">
        <f t="shared" ref="CF177:CF186" si="1254">(BX177+BY177+BZ177)-(BE177+BF177+BG177)</f>
        <v>0</v>
      </c>
      <c r="CG177" s="88">
        <f t="shared" ref="CG177:CG186" si="1255">(CC177+CD177)-(BJ177+BK177)</f>
        <v>0</v>
      </c>
      <c r="CH177" s="9">
        <v>42546.490466608309</v>
      </c>
      <c r="CI177" s="9">
        <v>20190</v>
      </c>
      <c r="CJ177" s="99">
        <f t="shared" ref="CJ177:CJ186" si="1256">ROUND(((BY177+BZ177)-(BF177+BG177))/CH177/10,2)*-1</f>
        <v>0</v>
      </c>
      <c r="CK177" s="99">
        <f t="shared" ref="CK177:CK186" si="1257">ROUND(((CD177-BK177)/CI177/10),2)*-1</f>
        <v>0</v>
      </c>
      <c r="CL177" s="99">
        <f t="shared" ref="CL177:CL186" si="1258">CJ177+CK177</f>
        <v>0</v>
      </c>
      <c r="CM177" s="96">
        <f t="shared" ref="CM177:CM186" si="1259">CN177+CU177</f>
        <v>0</v>
      </c>
      <c r="CN177" s="96">
        <f t="shared" ref="CN177:CN186" si="1260">CP177+CQ177+CR177+CS177+CT177</f>
        <v>0</v>
      </c>
      <c r="CO177" s="97"/>
      <c r="CP177" s="88"/>
      <c r="CQ177" s="88"/>
      <c r="CR177" s="88"/>
      <c r="CS177" s="88"/>
      <c r="CT177" s="88"/>
      <c r="CU177" s="96">
        <f t="shared" ref="CU177:CU186" si="1261">CV177+CW177+CX177</f>
        <v>0</v>
      </c>
      <c r="CV177" s="88"/>
      <c r="CW177" s="88"/>
      <c r="CX177" s="88"/>
      <c r="CY177" s="88">
        <f t="shared" ref="CY177:CY186" si="1262">(CQ177+CR177+CS177)-(BX177+BY177+BZ177)</f>
        <v>0</v>
      </c>
      <c r="CZ177" s="88">
        <f t="shared" ref="CZ177:CZ186" si="1263">(CV177+CW177)-(CC177+CD177)</f>
        <v>0</v>
      </c>
      <c r="DA177" s="9">
        <v>42546.490466608309</v>
      </c>
      <c r="DB177" s="9">
        <v>20190</v>
      </c>
      <c r="DC177" s="99">
        <f t="shared" ref="DC177:DC180" si="1264">ROUND(((CR177+CS177)-(BY177+BZ177))/DA177/10,2)*-1</f>
        <v>0</v>
      </c>
      <c r="DD177" s="99">
        <f t="shared" ref="DD177:DD180" si="1265">ROUND(((CW177-CD177)/DB177/10),2)*-1</f>
        <v>0</v>
      </c>
      <c r="DE177" s="99">
        <f t="shared" ref="DE177:DE186" si="1266">DC177+DD177</f>
        <v>0</v>
      </c>
      <c r="DF177" s="96">
        <f t="shared" ref="DF177:DF186" si="1267">DG177+DN177</f>
        <v>0</v>
      </c>
      <c r="DG177" s="96">
        <f t="shared" ref="DG177:DG186" si="1268">DI177+DJ177+DK177+DL177+DM177</f>
        <v>0</v>
      </c>
      <c r="DH177" s="97"/>
      <c r="DI177" s="88"/>
      <c r="DJ177" s="88"/>
      <c r="DK177" s="88"/>
      <c r="DL177" s="88"/>
      <c r="DM177" s="88"/>
      <c r="DN177" s="96">
        <f t="shared" ref="DN177:DN186" si="1269">DO177+DP177+DQ177</f>
        <v>0</v>
      </c>
      <c r="DO177" s="88"/>
      <c r="DP177" s="88"/>
      <c r="DQ177" s="88"/>
      <c r="DR177" s="88">
        <f t="shared" ref="DR177:DR186" si="1270">(DJ177+DK177+DL177)-(CQ177+CR177+CS177)</f>
        <v>0</v>
      </c>
      <c r="DS177" s="88">
        <f t="shared" ref="DS177:DS186" si="1271">(DO177+DP177)-(CV177+CW177)</f>
        <v>0</v>
      </c>
      <c r="DT177" s="9">
        <v>42546.490466608309</v>
      </c>
      <c r="DU177" s="9">
        <v>20190</v>
      </c>
      <c r="DV177" s="99">
        <f t="shared" ref="DV177:DV180" si="1272">ROUND(((DK177+DL177)-(CR177+CS177))/DT177/10,2)*-1</f>
        <v>0</v>
      </c>
      <c r="DW177" s="99">
        <f t="shared" ref="DW177:DW180" si="1273">ROUND(((DP177-CW177)/DU177/10),2)*-1</f>
        <v>0</v>
      </c>
      <c r="DX177" s="99">
        <f t="shared" ref="DX177:DX186" si="1274">DV177+DW177</f>
        <v>0</v>
      </c>
    </row>
    <row r="178" spans="1:128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41">
        <f t="shared" si="1222"/>
        <v>0</v>
      </c>
      <c r="I178" s="41">
        <f t="shared" si="1223"/>
        <v>0</v>
      </c>
      <c r="J178" s="5"/>
      <c r="K178" s="9"/>
      <c r="L178" s="9"/>
      <c r="M178" s="9"/>
      <c r="N178" s="9"/>
      <c r="O178" s="9"/>
      <c r="P178" s="41">
        <f t="shared" si="1224"/>
        <v>0</v>
      </c>
      <c r="Q178" s="9"/>
      <c r="R178" s="9"/>
      <c r="S178" s="9"/>
      <c r="T178" s="71">
        <f t="shared" si="1225"/>
        <v>0</v>
      </c>
      <c r="U178" s="71">
        <f t="shared" si="1226"/>
        <v>0</v>
      </c>
      <c r="V178" s="9">
        <f t="shared" si="1227"/>
        <v>0</v>
      </c>
      <c r="W178" s="9">
        <f t="shared" si="1228"/>
        <v>0</v>
      </c>
      <c r="X178" s="9">
        <v>42546.490466608309</v>
      </c>
      <c r="Y178" s="9">
        <v>20190</v>
      </c>
      <c r="Z178" s="76">
        <f t="shared" si="1229"/>
        <v>0</v>
      </c>
      <c r="AA178" s="76">
        <f t="shared" si="1230"/>
        <v>0</v>
      </c>
      <c r="AB178" s="76">
        <f t="shared" si="1231"/>
        <v>0</v>
      </c>
      <c r="AC178" s="47">
        <v>0</v>
      </c>
      <c r="AD178" s="47">
        <v>0</v>
      </c>
      <c r="AE178" s="47">
        <f t="shared" si="1232"/>
        <v>0</v>
      </c>
      <c r="AF178" s="41">
        <f t="shared" si="1233"/>
        <v>0</v>
      </c>
      <c r="AG178" s="41">
        <f t="shared" si="1234"/>
        <v>0</v>
      </c>
      <c r="AH178" s="5"/>
      <c r="AI178" s="9"/>
      <c r="AJ178" s="9"/>
      <c r="AK178" s="9"/>
      <c r="AL178" s="9"/>
      <c r="AM178" s="9"/>
      <c r="AN178" s="41">
        <f t="shared" si="1235"/>
        <v>0</v>
      </c>
      <c r="AO178" s="9"/>
      <c r="AP178" s="9"/>
      <c r="AQ178" s="9"/>
      <c r="AR178" s="88">
        <f t="shared" si="1236"/>
        <v>0</v>
      </c>
      <c r="AS178" s="88">
        <f t="shared" si="1237"/>
        <v>0</v>
      </c>
      <c r="AT178" s="9">
        <v>42546.490466608309</v>
      </c>
      <c r="AU178" s="9">
        <v>20190</v>
      </c>
      <c r="AV178" s="93">
        <f t="shared" si="1238"/>
        <v>0</v>
      </c>
      <c r="AW178" s="93">
        <f t="shared" si="1239"/>
        <v>0</v>
      </c>
      <c r="AX178" s="93">
        <f t="shared" si="1240"/>
        <v>0</v>
      </c>
      <c r="AY178" s="95">
        <f t="shared" si="1241"/>
        <v>0</v>
      </c>
      <c r="AZ178" s="95">
        <f t="shared" si="1242"/>
        <v>0</v>
      </c>
      <c r="BA178" s="96">
        <f t="shared" si="1243"/>
        <v>0</v>
      </c>
      <c r="BB178" s="96">
        <f t="shared" si="1244"/>
        <v>0</v>
      </c>
      <c r="BC178" s="97"/>
      <c r="BD178" s="88"/>
      <c r="BE178" s="88"/>
      <c r="BF178" s="88"/>
      <c r="BG178" s="88"/>
      <c r="BH178" s="88"/>
      <c r="BI178" s="96">
        <f t="shared" si="1245"/>
        <v>0</v>
      </c>
      <c r="BJ178" s="88"/>
      <c r="BK178" s="88"/>
      <c r="BL178" s="88"/>
      <c r="BM178" s="88">
        <f t="shared" si="1246"/>
        <v>0</v>
      </c>
      <c r="BN178" s="88">
        <f t="shared" si="1247"/>
        <v>0</v>
      </c>
      <c r="BO178" s="9">
        <v>42546.490466608309</v>
      </c>
      <c r="BP178" s="9">
        <v>20190</v>
      </c>
      <c r="BQ178" s="93">
        <f t="shared" si="1248"/>
        <v>0</v>
      </c>
      <c r="BR178" s="93">
        <f t="shared" si="1249"/>
        <v>0</v>
      </c>
      <c r="BS178" s="93">
        <f t="shared" si="1250"/>
        <v>0</v>
      </c>
      <c r="BT178" s="96">
        <f t="shared" si="1251"/>
        <v>0</v>
      </c>
      <c r="BU178" s="96">
        <f t="shared" si="1252"/>
        <v>0</v>
      </c>
      <c r="BV178" s="97"/>
      <c r="BW178" s="88"/>
      <c r="BX178" s="88"/>
      <c r="BY178" s="88"/>
      <c r="BZ178" s="88"/>
      <c r="CA178" s="88"/>
      <c r="CB178" s="96">
        <f t="shared" si="1253"/>
        <v>0</v>
      </c>
      <c r="CC178" s="88"/>
      <c r="CD178" s="88"/>
      <c r="CE178" s="88"/>
      <c r="CF178" s="88">
        <f t="shared" si="1254"/>
        <v>0</v>
      </c>
      <c r="CG178" s="88">
        <f t="shared" si="1255"/>
        <v>0</v>
      </c>
      <c r="CH178" s="9">
        <v>42546.490466608309</v>
      </c>
      <c r="CI178" s="9">
        <v>20190</v>
      </c>
      <c r="CJ178" s="99">
        <f t="shared" si="1256"/>
        <v>0</v>
      </c>
      <c r="CK178" s="99">
        <f t="shared" si="1257"/>
        <v>0</v>
      </c>
      <c r="CL178" s="99">
        <f t="shared" si="1258"/>
        <v>0</v>
      </c>
      <c r="CM178" s="96">
        <f t="shared" si="1259"/>
        <v>0</v>
      </c>
      <c r="CN178" s="96">
        <f t="shared" si="1260"/>
        <v>0</v>
      </c>
      <c r="CO178" s="97"/>
      <c r="CP178" s="88"/>
      <c r="CQ178" s="88"/>
      <c r="CR178" s="88"/>
      <c r="CS178" s="88"/>
      <c r="CT178" s="88"/>
      <c r="CU178" s="96">
        <f t="shared" si="1261"/>
        <v>0</v>
      </c>
      <c r="CV178" s="88"/>
      <c r="CW178" s="88"/>
      <c r="CX178" s="88"/>
      <c r="CY178" s="88">
        <f t="shared" si="1262"/>
        <v>0</v>
      </c>
      <c r="CZ178" s="88">
        <f t="shared" si="1263"/>
        <v>0</v>
      </c>
      <c r="DA178" s="9">
        <v>42546.490466608309</v>
      </c>
      <c r="DB178" s="9">
        <v>20190</v>
      </c>
      <c r="DC178" s="99">
        <f t="shared" si="1264"/>
        <v>0</v>
      </c>
      <c r="DD178" s="99">
        <f t="shared" si="1265"/>
        <v>0</v>
      </c>
      <c r="DE178" s="99">
        <f t="shared" si="1266"/>
        <v>0</v>
      </c>
      <c r="DF178" s="96">
        <f t="shared" si="1267"/>
        <v>0</v>
      </c>
      <c r="DG178" s="96">
        <f t="shared" si="1268"/>
        <v>0</v>
      </c>
      <c r="DH178" s="97"/>
      <c r="DI178" s="88"/>
      <c r="DJ178" s="88"/>
      <c r="DK178" s="88"/>
      <c r="DL178" s="88"/>
      <c r="DM178" s="88"/>
      <c r="DN178" s="96">
        <f t="shared" si="1269"/>
        <v>0</v>
      </c>
      <c r="DO178" s="88"/>
      <c r="DP178" s="88"/>
      <c r="DQ178" s="88"/>
      <c r="DR178" s="88">
        <f t="shared" si="1270"/>
        <v>0</v>
      </c>
      <c r="DS178" s="88">
        <f t="shared" si="1271"/>
        <v>0</v>
      </c>
      <c r="DT178" s="9">
        <v>42546.490466608309</v>
      </c>
      <c r="DU178" s="9">
        <v>20190</v>
      </c>
      <c r="DV178" s="99">
        <f t="shared" si="1272"/>
        <v>0</v>
      </c>
      <c r="DW178" s="99">
        <f t="shared" si="1273"/>
        <v>0</v>
      </c>
      <c r="DX178" s="99">
        <f t="shared" si="1274"/>
        <v>0</v>
      </c>
    </row>
    <row r="179" spans="1:128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41">
        <f t="shared" si="1222"/>
        <v>410000</v>
      </c>
      <c r="I179" s="41">
        <f t="shared" si="1223"/>
        <v>150000</v>
      </c>
      <c r="J179" s="5"/>
      <c r="K179" s="9"/>
      <c r="L179" s="9"/>
      <c r="M179" s="9">
        <v>150000</v>
      </c>
      <c r="N179" s="9"/>
      <c r="O179" s="9"/>
      <c r="P179" s="41">
        <f t="shared" si="1224"/>
        <v>260000</v>
      </c>
      <c r="Q179" s="9"/>
      <c r="R179" s="9">
        <v>260000</v>
      </c>
      <c r="S179" s="9"/>
      <c r="T179" s="71">
        <f t="shared" si="1225"/>
        <v>-150000</v>
      </c>
      <c r="U179" s="71">
        <f t="shared" si="1226"/>
        <v>-260000</v>
      </c>
      <c r="V179" s="9">
        <f t="shared" si="1227"/>
        <v>-97500</v>
      </c>
      <c r="W179" s="9">
        <f t="shared" si="1228"/>
        <v>-169000</v>
      </c>
      <c r="X179" s="9">
        <v>52259</v>
      </c>
      <c r="Y179" s="9">
        <v>21350</v>
      </c>
      <c r="Z179" s="76">
        <f t="shared" si="1229"/>
        <v>-0.28999999999999998</v>
      </c>
      <c r="AA179" s="76">
        <f t="shared" si="1230"/>
        <v>-1.22</v>
      </c>
      <c r="AB179" s="76">
        <f t="shared" si="1231"/>
        <v>-1.51</v>
      </c>
      <c r="AC179" s="47">
        <v>-0.19</v>
      </c>
      <c r="AD179" s="47">
        <v>-0.79</v>
      </c>
      <c r="AE179" s="47">
        <f t="shared" si="1232"/>
        <v>-0.98</v>
      </c>
      <c r="AF179" s="41">
        <f t="shared" si="1233"/>
        <v>410000</v>
      </c>
      <c r="AG179" s="41">
        <f t="shared" si="1234"/>
        <v>150000</v>
      </c>
      <c r="AH179" s="5"/>
      <c r="AI179" s="9"/>
      <c r="AJ179" s="9"/>
      <c r="AK179" s="9">
        <v>150000</v>
      </c>
      <c r="AL179" s="9"/>
      <c r="AM179" s="9"/>
      <c r="AN179" s="41">
        <f t="shared" si="1235"/>
        <v>260000</v>
      </c>
      <c r="AO179" s="9"/>
      <c r="AP179" s="9">
        <v>260000</v>
      </c>
      <c r="AQ179" s="9"/>
      <c r="AR179" s="88">
        <f t="shared" si="1236"/>
        <v>-52500</v>
      </c>
      <c r="AS179" s="88">
        <f t="shared" si="1237"/>
        <v>-91000</v>
      </c>
      <c r="AT179" s="9">
        <v>52259</v>
      </c>
      <c r="AU179" s="9">
        <v>21350</v>
      </c>
      <c r="AV179" s="93">
        <f t="shared" si="1238"/>
        <v>-0.1</v>
      </c>
      <c r="AW179" s="93">
        <f t="shared" si="1239"/>
        <v>-0.43</v>
      </c>
      <c r="AX179" s="93">
        <f t="shared" si="1240"/>
        <v>-0.53</v>
      </c>
      <c r="AY179" s="95">
        <f t="shared" si="1241"/>
        <v>150000</v>
      </c>
      <c r="AZ179" s="95">
        <f t="shared" si="1242"/>
        <v>260000</v>
      </c>
      <c r="BA179" s="96">
        <f t="shared" si="1243"/>
        <v>410000</v>
      </c>
      <c r="BB179" s="96">
        <f t="shared" si="1244"/>
        <v>150000</v>
      </c>
      <c r="BC179" s="97"/>
      <c r="BD179" s="88"/>
      <c r="BE179" s="88"/>
      <c r="BF179" s="88">
        <v>150000</v>
      </c>
      <c r="BG179" s="88"/>
      <c r="BH179" s="88"/>
      <c r="BI179" s="96">
        <f t="shared" si="1245"/>
        <v>260000</v>
      </c>
      <c r="BJ179" s="88"/>
      <c r="BK179" s="88">
        <v>260000</v>
      </c>
      <c r="BL179" s="88"/>
      <c r="BM179" s="88">
        <f t="shared" si="1246"/>
        <v>0</v>
      </c>
      <c r="BN179" s="88">
        <f t="shared" si="1247"/>
        <v>0</v>
      </c>
      <c r="BO179" s="9">
        <v>52259</v>
      </c>
      <c r="BP179" s="9">
        <v>21350</v>
      </c>
      <c r="BQ179" s="93">
        <f t="shared" si="1248"/>
        <v>0</v>
      </c>
      <c r="BR179" s="93">
        <f t="shared" si="1249"/>
        <v>0</v>
      </c>
      <c r="BS179" s="93">
        <f t="shared" si="1250"/>
        <v>0</v>
      </c>
      <c r="BT179" s="96">
        <f t="shared" si="1251"/>
        <v>410000</v>
      </c>
      <c r="BU179" s="96">
        <f t="shared" si="1252"/>
        <v>150000</v>
      </c>
      <c r="BV179" s="97"/>
      <c r="BW179" s="88"/>
      <c r="BX179" s="88"/>
      <c r="BY179" s="88">
        <v>150000</v>
      </c>
      <c r="BZ179" s="88"/>
      <c r="CA179" s="88"/>
      <c r="CB179" s="96">
        <f t="shared" si="1253"/>
        <v>260000</v>
      </c>
      <c r="CC179" s="88"/>
      <c r="CD179" s="88">
        <v>260000</v>
      </c>
      <c r="CE179" s="88"/>
      <c r="CF179" s="88">
        <f t="shared" si="1254"/>
        <v>0</v>
      </c>
      <c r="CG179" s="88">
        <f t="shared" si="1255"/>
        <v>0</v>
      </c>
      <c r="CH179" s="9">
        <v>52259</v>
      </c>
      <c r="CI179" s="9">
        <v>21350</v>
      </c>
      <c r="CJ179" s="99">
        <f t="shared" si="1256"/>
        <v>0</v>
      </c>
      <c r="CK179" s="99">
        <f t="shared" si="1257"/>
        <v>0</v>
      </c>
      <c r="CL179" s="99">
        <f t="shared" si="1258"/>
        <v>0</v>
      </c>
      <c r="CM179" s="96">
        <f t="shared" si="1259"/>
        <v>410000</v>
      </c>
      <c r="CN179" s="96">
        <f t="shared" si="1260"/>
        <v>150000</v>
      </c>
      <c r="CO179" s="97"/>
      <c r="CP179" s="88"/>
      <c r="CQ179" s="88"/>
      <c r="CR179" s="88">
        <v>150000</v>
      </c>
      <c r="CS179" s="88"/>
      <c r="CT179" s="88"/>
      <c r="CU179" s="96">
        <f t="shared" si="1261"/>
        <v>260000</v>
      </c>
      <c r="CV179" s="88"/>
      <c r="CW179" s="88">
        <v>260000</v>
      </c>
      <c r="CX179" s="88"/>
      <c r="CY179" s="88">
        <f t="shared" si="1262"/>
        <v>0</v>
      </c>
      <c r="CZ179" s="88">
        <f t="shared" si="1263"/>
        <v>0</v>
      </c>
      <c r="DA179" s="9">
        <v>52259</v>
      </c>
      <c r="DB179" s="9">
        <v>21350</v>
      </c>
      <c r="DC179" s="99">
        <f t="shared" si="1264"/>
        <v>0</v>
      </c>
      <c r="DD179" s="99">
        <f t="shared" si="1265"/>
        <v>0</v>
      </c>
      <c r="DE179" s="99">
        <f t="shared" si="1266"/>
        <v>0</v>
      </c>
      <c r="DF179" s="96">
        <f t="shared" si="1267"/>
        <v>410000</v>
      </c>
      <c r="DG179" s="96">
        <f t="shared" si="1268"/>
        <v>150000</v>
      </c>
      <c r="DH179" s="97"/>
      <c r="DI179" s="88"/>
      <c r="DJ179" s="88"/>
      <c r="DK179" s="88">
        <v>150000</v>
      </c>
      <c r="DL179" s="88"/>
      <c r="DM179" s="88"/>
      <c r="DN179" s="96">
        <f t="shared" si="1269"/>
        <v>260000</v>
      </c>
      <c r="DO179" s="88"/>
      <c r="DP179" s="88">
        <v>260000</v>
      </c>
      <c r="DQ179" s="88"/>
      <c r="DR179" s="88">
        <f t="shared" si="1270"/>
        <v>0</v>
      </c>
      <c r="DS179" s="88">
        <f t="shared" si="1271"/>
        <v>0</v>
      </c>
      <c r="DT179" s="9">
        <v>52259</v>
      </c>
      <c r="DU179" s="9">
        <v>21350</v>
      </c>
      <c r="DV179" s="99">
        <f t="shared" si="1272"/>
        <v>0</v>
      </c>
      <c r="DW179" s="99">
        <f t="shared" si="1273"/>
        <v>0</v>
      </c>
      <c r="DX179" s="99">
        <f t="shared" si="1274"/>
        <v>0</v>
      </c>
    </row>
    <row r="180" spans="1:128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41">
        <f t="shared" si="1222"/>
        <v>0</v>
      </c>
      <c r="I180" s="41">
        <f t="shared" si="1223"/>
        <v>0</v>
      </c>
      <c r="J180" s="5"/>
      <c r="K180" s="9"/>
      <c r="L180" s="9"/>
      <c r="M180" s="9"/>
      <c r="N180" s="9"/>
      <c r="O180" s="9"/>
      <c r="P180" s="41">
        <f t="shared" si="1224"/>
        <v>0</v>
      </c>
      <c r="Q180" s="9"/>
      <c r="R180" s="9"/>
      <c r="S180" s="9"/>
      <c r="T180" s="71">
        <f t="shared" si="1225"/>
        <v>0</v>
      </c>
      <c r="U180" s="71">
        <f t="shared" si="1226"/>
        <v>0</v>
      </c>
      <c r="V180" s="9">
        <f t="shared" si="1227"/>
        <v>0</v>
      </c>
      <c r="W180" s="9">
        <f t="shared" si="1228"/>
        <v>0</v>
      </c>
      <c r="X180" s="9">
        <v>52259</v>
      </c>
      <c r="Y180" s="9">
        <v>21350</v>
      </c>
      <c r="Z180" s="76">
        <f t="shared" si="1229"/>
        <v>0</v>
      </c>
      <c r="AA180" s="76">
        <f t="shared" si="1230"/>
        <v>0</v>
      </c>
      <c r="AB180" s="76">
        <f t="shared" si="1231"/>
        <v>0</v>
      </c>
      <c r="AC180" s="47">
        <v>0</v>
      </c>
      <c r="AD180" s="47">
        <v>0</v>
      </c>
      <c r="AE180" s="47">
        <f t="shared" si="1232"/>
        <v>0</v>
      </c>
      <c r="AF180" s="41">
        <f t="shared" si="1233"/>
        <v>0</v>
      </c>
      <c r="AG180" s="41">
        <f t="shared" si="1234"/>
        <v>0</v>
      </c>
      <c r="AH180" s="5"/>
      <c r="AI180" s="9"/>
      <c r="AJ180" s="9"/>
      <c r="AK180" s="9"/>
      <c r="AL180" s="9"/>
      <c r="AM180" s="9"/>
      <c r="AN180" s="41">
        <f t="shared" si="1235"/>
        <v>0</v>
      </c>
      <c r="AO180" s="9"/>
      <c r="AP180" s="9"/>
      <c r="AQ180" s="9"/>
      <c r="AR180" s="88">
        <f t="shared" si="1236"/>
        <v>0</v>
      </c>
      <c r="AS180" s="88">
        <f t="shared" si="1237"/>
        <v>0</v>
      </c>
      <c r="AT180" s="9">
        <v>52259</v>
      </c>
      <c r="AU180" s="9">
        <v>21350</v>
      </c>
      <c r="AV180" s="93">
        <f t="shared" si="1238"/>
        <v>0</v>
      </c>
      <c r="AW180" s="93">
        <f t="shared" si="1239"/>
        <v>0</v>
      </c>
      <c r="AX180" s="93">
        <f t="shared" si="1240"/>
        <v>0</v>
      </c>
      <c r="AY180" s="95">
        <f t="shared" si="1241"/>
        <v>0</v>
      </c>
      <c r="AZ180" s="95">
        <f t="shared" si="1242"/>
        <v>0</v>
      </c>
      <c r="BA180" s="96">
        <f t="shared" si="1243"/>
        <v>0</v>
      </c>
      <c r="BB180" s="96">
        <f t="shared" si="1244"/>
        <v>0</v>
      </c>
      <c r="BC180" s="97"/>
      <c r="BD180" s="88"/>
      <c r="BE180" s="88"/>
      <c r="BF180" s="88"/>
      <c r="BG180" s="88"/>
      <c r="BH180" s="88"/>
      <c r="BI180" s="96">
        <f t="shared" si="1245"/>
        <v>0</v>
      </c>
      <c r="BJ180" s="88"/>
      <c r="BK180" s="88"/>
      <c r="BL180" s="88"/>
      <c r="BM180" s="88">
        <f t="shared" si="1246"/>
        <v>0</v>
      </c>
      <c r="BN180" s="88">
        <f t="shared" si="1247"/>
        <v>0</v>
      </c>
      <c r="BO180" s="9">
        <v>52259</v>
      </c>
      <c r="BP180" s="9">
        <v>21350</v>
      </c>
      <c r="BQ180" s="93">
        <f t="shared" si="1248"/>
        <v>0</v>
      </c>
      <c r="BR180" s="93">
        <f t="shared" si="1249"/>
        <v>0</v>
      </c>
      <c r="BS180" s="93">
        <f t="shared" si="1250"/>
        <v>0</v>
      </c>
      <c r="BT180" s="96">
        <f t="shared" si="1251"/>
        <v>0</v>
      </c>
      <c r="BU180" s="96">
        <f t="shared" si="1252"/>
        <v>0</v>
      </c>
      <c r="BV180" s="97"/>
      <c r="BW180" s="88"/>
      <c r="BX180" s="88"/>
      <c r="BY180" s="88"/>
      <c r="BZ180" s="88"/>
      <c r="CA180" s="88"/>
      <c r="CB180" s="96">
        <f t="shared" si="1253"/>
        <v>0</v>
      </c>
      <c r="CC180" s="88"/>
      <c r="CD180" s="88"/>
      <c r="CE180" s="88"/>
      <c r="CF180" s="88">
        <f t="shared" si="1254"/>
        <v>0</v>
      </c>
      <c r="CG180" s="88">
        <f t="shared" si="1255"/>
        <v>0</v>
      </c>
      <c r="CH180" s="9">
        <v>52259</v>
      </c>
      <c r="CI180" s="9">
        <v>21350</v>
      </c>
      <c r="CJ180" s="99">
        <f t="shared" si="1256"/>
        <v>0</v>
      </c>
      <c r="CK180" s="99">
        <f t="shared" si="1257"/>
        <v>0</v>
      </c>
      <c r="CL180" s="99">
        <f t="shared" si="1258"/>
        <v>0</v>
      </c>
      <c r="CM180" s="96">
        <f t="shared" si="1259"/>
        <v>0</v>
      </c>
      <c r="CN180" s="96">
        <f t="shared" si="1260"/>
        <v>0</v>
      </c>
      <c r="CO180" s="97"/>
      <c r="CP180" s="88"/>
      <c r="CQ180" s="88"/>
      <c r="CR180" s="88"/>
      <c r="CS180" s="88"/>
      <c r="CT180" s="88"/>
      <c r="CU180" s="96">
        <f t="shared" si="1261"/>
        <v>0</v>
      </c>
      <c r="CV180" s="88"/>
      <c r="CW180" s="88"/>
      <c r="CX180" s="88"/>
      <c r="CY180" s="88">
        <f t="shared" si="1262"/>
        <v>0</v>
      </c>
      <c r="CZ180" s="88">
        <f t="shared" si="1263"/>
        <v>0</v>
      </c>
      <c r="DA180" s="9">
        <v>52259</v>
      </c>
      <c r="DB180" s="9">
        <v>21350</v>
      </c>
      <c r="DC180" s="99">
        <f t="shared" si="1264"/>
        <v>0</v>
      </c>
      <c r="DD180" s="99">
        <f t="shared" si="1265"/>
        <v>0</v>
      </c>
      <c r="DE180" s="99">
        <f t="shared" si="1266"/>
        <v>0</v>
      </c>
      <c r="DF180" s="96">
        <f t="shared" si="1267"/>
        <v>0</v>
      </c>
      <c r="DG180" s="96">
        <f t="shared" si="1268"/>
        <v>0</v>
      </c>
      <c r="DH180" s="97"/>
      <c r="DI180" s="88"/>
      <c r="DJ180" s="88"/>
      <c r="DK180" s="88"/>
      <c r="DL180" s="88"/>
      <c r="DM180" s="88"/>
      <c r="DN180" s="96">
        <f t="shared" si="1269"/>
        <v>0</v>
      </c>
      <c r="DO180" s="88"/>
      <c r="DP180" s="88"/>
      <c r="DQ180" s="88"/>
      <c r="DR180" s="88">
        <f t="shared" si="1270"/>
        <v>0</v>
      </c>
      <c r="DS180" s="88">
        <f t="shared" si="1271"/>
        <v>0</v>
      </c>
      <c r="DT180" s="9">
        <v>52259</v>
      </c>
      <c r="DU180" s="9">
        <v>21350</v>
      </c>
      <c r="DV180" s="99">
        <f t="shared" si="1272"/>
        <v>0</v>
      </c>
      <c r="DW180" s="99">
        <f t="shared" si="1273"/>
        <v>0</v>
      </c>
      <c r="DX180" s="99">
        <f t="shared" si="1274"/>
        <v>0</v>
      </c>
    </row>
    <row r="181" spans="1:128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41">
        <f t="shared" si="1222"/>
        <v>0</v>
      </c>
      <c r="I181" s="41">
        <f t="shared" si="1223"/>
        <v>0</v>
      </c>
      <c r="J181" s="5"/>
      <c r="K181" s="9"/>
      <c r="L181" s="9"/>
      <c r="M181" s="9"/>
      <c r="N181" s="9"/>
      <c r="O181" s="9"/>
      <c r="P181" s="41">
        <f t="shared" si="1224"/>
        <v>0</v>
      </c>
      <c r="Q181" s="9"/>
      <c r="R181" s="9"/>
      <c r="S181" s="9"/>
      <c r="T181" s="71">
        <f t="shared" si="1225"/>
        <v>0</v>
      </c>
      <c r="U181" s="71">
        <f t="shared" si="1226"/>
        <v>0</v>
      </c>
      <c r="V181" s="9">
        <f t="shared" si="1227"/>
        <v>0</v>
      </c>
      <c r="W181" s="9">
        <f t="shared" si="1228"/>
        <v>0</v>
      </c>
      <c r="X181" s="46" t="s">
        <v>225</v>
      </c>
      <c r="Y181" s="46" t="s">
        <v>225</v>
      </c>
      <c r="Z181" s="76">
        <f t="shared" si="1229"/>
        <v>0</v>
      </c>
      <c r="AA181" s="76">
        <f t="shared" si="1230"/>
        <v>0</v>
      </c>
      <c r="AB181" s="76">
        <f t="shared" si="1231"/>
        <v>0</v>
      </c>
      <c r="AC181" s="47">
        <v>0</v>
      </c>
      <c r="AD181" s="47">
        <v>0</v>
      </c>
      <c r="AE181" s="47">
        <f t="shared" si="1232"/>
        <v>0</v>
      </c>
      <c r="AF181" s="41">
        <f t="shared" si="1233"/>
        <v>0</v>
      </c>
      <c r="AG181" s="41">
        <f t="shared" si="1234"/>
        <v>0</v>
      </c>
      <c r="AH181" s="5"/>
      <c r="AI181" s="9"/>
      <c r="AJ181" s="9"/>
      <c r="AK181" s="9"/>
      <c r="AL181" s="9"/>
      <c r="AM181" s="9"/>
      <c r="AN181" s="41">
        <f t="shared" si="1235"/>
        <v>0</v>
      </c>
      <c r="AO181" s="9"/>
      <c r="AP181" s="9"/>
      <c r="AQ181" s="9"/>
      <c r="AR181" s="88">
        <f t="shared" si="1236"/>
        <v>0</v>
      </c>
      <c r="AS181" s="88">
        <f t="shared" si="1237"/>
        <v>0</v>
      </c>
      <c r="AT181" s="46" t="s">
        <v>225</v>
      </c>
      <c r="AU181" s="46" t="s">
        <v>225</v>
      </c>
      <c r="AV181" s="93">
        <v>0</v>
      </c>
      <c r="AW181" s="93">
        <v>0</v>
      </c>
      <c r="AX181" s="93">
        <f t="shared" si="1240"/>
        <v>0</v>
      </c>
      <c r="AY181" s="95">
        <f t="shared" si="1241"/>
        <v>0</v>
      </c>
      <c r="AZ181" s="95">
        <f t="shared" si="1242"/>
        <v>0</v>
      </c>
      <c r="BA181" s="96">
        <f t="shared" si="1243"/>
        <v>0</v>
      </c>
      <c r="BB181" s="96">
        <f t="shared" si="1244"/>
        <v>0</v>
      </c>
      <c r="BC181" s="97"/>
      <c r="BD181" s="88"/>
      <c r="BE181" s="88"/>
      <c r="BF181" s="88"/>
      <c r="BG181" s="88"/>
      <c r="BH181" s="88"/>
      <c r="BI181" s="96">
        <f t="shared" si="1245"/>
        <v>0</v>
      </c>
      <c r="BJ181" s="88"/>
      <c r="BK181" s="88"/>
      <c r="BL181" s="88"/>
      <c r="BM181" s="88">
        <f t="shared" si="1246"/>
        <v>0</v>
      </c>
      <c r="BN181" s="88">
        <f t="shared" si="1247"/>
        <v>0</v>
      </c>
      <c r="BO181" s="46" t="s">
        <v>225</v>
      </c>
      <c r="BP181" s="46" t="s">
        <v>225</v>
      </c>
      <c r="BQ181" s="93">
        <v>0</v>
      </c>
      <c r="BR181" s="93">
        <v>0</v>
      </c>
      <c r="BS181" s="93">
        <f t="shared" si="1250"/>
        <v>0</v>
      </c>
      <c r="BT181" s="96">
        <f t="shared" si="1251"/>
        <v>0</v>
      </c>
      <c r="BU181" s="96">
        <f t="shared" si="1252"/>
        <v>0</v>
      </c>
      <c r="BV181" s="97"/>
      <c r="BW181" s="88"/>
      <c r="BX181" s="88"/>
      <c r="BY181" s="88"/>
      <c r="BZ181" s="88"/>
      <c r="CA181" s="88"/>
      <c r="CB181" s="96">
        <f t="shared" si="1253"/>
        <v>0</v>
      </c>
      <c r="CC181" s="88"/>
      <c r="CD181" s="88"/>
      <c r="CE181" s="88"/>
      <c r="CF181" s="88">
        <f t="shared" si="1254"/>
        <v>0</v>
      </c>
      <c r="CG181" s="88">
        <f t="shared" si="1255"/>
        <v>0</v>
      </c>
      <c r="CH181" s="46" t="s">
        <v>225</v>
      </c>
      <c r="CI181" s="46" t="s">
        <v>225</v>
      </c>
      <c r="CJ181" s="99">
        <v>0</v>
      </c>
      <c r="CK181" s="99">
        <v>0</v>
      </c>
      <c r="CL181" s="99">
        <f t="shared" si="1258"/>
        <v>0</v>
      </c>
      <c r="CM181" s="96">
        <f t="shared" si="1259"/>
        <v>0</v>
      </c>
      <c r="CN181" s="96">
        <f t="shared" si="1260"/>
        <v>0</v>
      </c>
      <c r="CO181" s="97"/>
      <c r="CP181" s="88"/>
      <c r="CQ181" s="88"/>
      <c r="CR181" s="88"/>
      <c r="CS181" s="88"/>
      <c r="CT181" s="88"/>
      <c r="CU181" s="96">
        <f t="shared" si="1261"/>
        <v>0</v>
      </c>
      <c r="CV181" s="88"/>
      <c r="CW181" s="88"/>
      <c r="CX181" s="88"/>
      <c r="CY181" s="88">
        <f t="shared" si="1262"/>
        <v>0</v>
      </c>
      <c r="CZ181" s="88">
        <f t="shared" si="1263"/>
        <v>0</v>
      </c>
      <c r="DA181" s="46" t="s">
        <v>225</v>
      </c>
      <c r="DB181" s="46" t="s">
        <v>225</v>
      </c>
      <c r="DC181" s="99">
        <v>0</v>
      </c>
      <c r="DD181" s="99">
        <v>0</v>
      </c>
      <c r="DE181" s="99">
        <f t="shared" si="1266"/>
        <v>0</v>
      </c>
      <c r="DF181" s="96">
        <f t="shared" si="1267"/>
        <v>0</v>
      </c>
      <c r="DG181" s="96">
        <f t="shared" si="1268"/>
        <v>0</v>
      </c>
      <c r="DH181" s="97"/>
      <c r="DI181" s="88"/>
      <c r="DJ181" s="88"/>
      <c r="DK181" s="88"/>
      <c r="DL181" s="88"/>
      <c r="DM181" s="88"/>
      <c r="DN181" s="96">
        <f t="shared" si="1269"/>
        <v>0</v>
      </c>
      <c r="DO181" s="88"/>
      <c r="DP181" s="88"/>
      <c r="DQ181" s="88"/>
      <c r="DR181" s="88">
        <f t="shared" si="1270"/>
        <v>0</v>
      </c>
      <c r="DS181" s="88">
        <f t="shared" si="1271"/>
        <v>0</v>
      </c>
      <c r="DT181" s="46" t="s">
        <v>225</v>
      </c>
      <c r="DU181" s="46" t="s">
        <v>225</v>
      </c>
      <c r="DV181" s="99">
        <v>0</v>
      </c>
      <c r="DW181" s="99">
        <v>0</v>
      </c>
      <c r="DX181" s="99">
        <f t="shared" si="1274"/>
        <v>0</v>
      </c>
    </row>
    <row r="182" spans="1:128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41">
        <f t="shared" si="1222"/>
        <v>0</v>
      </c>
      <c r="I182" s="41">
        <f t="shared" si="1223"/>
        <v>0</v>
      </c>
      <c r="J182" s="5"/>
      <c r="K182" s="9"/>
      <c r="L182" s="9"/>
      <c r="M182" s="9"/>
      <c r="N182" s="9"/>
      <c r="O182" s="9"/>
      <c r="P182" s="41">
        <f t="shared" si="1224"/>
        <v>0</v>
      </c>
      <c r="Q182" s="9"/>
      <c r="R182" s="9"/>
      <c r="S182" s="9"/>
      <c r="T182" s="71">
        <f t="shared" si="1225"/>
        <v>0</v>
      </c>
      <c r="U182" s="71">
        <f t="shared" si="1226"/>
        <v>0</v>
      </c>
      <c r="V182" s="9">
        <f t="shared" si="1227"/>
        <v>0</v>
      </c>
      <c r="W182" s="9">
        <f t="shared" si="1228"/>
        <v>0</v>
      </c>
      <c r="X182" s="46" t="s">
        <v>225</v>
      </c>
      <c r="Y182" s="9">
        <v>26460</v>
      </c>
      <c r="Z182" s="76">
        <f t="shared" si="1229"/>
        <v>0</v>
      </c>
      <c r="AA182" s="76">
        <f t="shared" si="1230"/>
        <v>0</v>
      </c>
      <c r="AB182" s="76">
        <f t="shared" si="1231"/>
        <v>0</v>
      </c>
      <c r="AC182" s="47">
        <v>0</v>
      </c>
      <c r="AD182" s="47">
        <v>0</v>
      </c>
      <c r="AE182" s="47">
        <f t="shared" si="1232"/>
        <v>0</v>
      </c>
      <c r="AF182" s="41">
        <f t="shared" si="1233"/>
        <v>0</v>
      </c>
      <c r="AG182" s="41">
        <f t="shared" si="1234"/>
        <v>0</v>
      </c>
      <c r="AH182" s="5"/>
      <c r="AI182" s="9"/>
      <c r="AJ182" s="9"/>
      <c r="AK182" s="9"/>
      <c r="AL182" s="9"/>
      <c r="AM182" s="9"/>
      <c r="AN182" s="41">
        <f t="shared" si="1235"/>
        <v>0</v>
      </c>
      <c r="AO182" s="9"/>
      <c r="AP182" s="9"/>
      <c r="AQ182" s="9"/>
      <c r="AR182" s="88">
        <f t="shared" si="1236"/>
        <v>0</v>
      </c>
      <c r="AS182" s="88">
        <f t="shared" si="1237"/>
        <v>0</v>
      </c>
      <c r="AT182" s="46" t="s">
        <v>225</v>
      </c>
      <c r="AU182" s="9">
        <v>26460</v>
      </c>
      <c r="AV182" s="93">
        <v>0</v>
      </c>
      <c r="AW182" s="93">
        <f t="shared" si="1239"/>
        <v>0</v>
      </c>
      <c r="AX182" s="93">
        <f t="shared" si="1240"/>
        <v>0</v>
      </c>
      <c r="AY182" s="95">
        <f t="shared" si="1241"/>
        <v>0</v>
      </c>
      <c r="AZ182" s="95">
        <f t="shared" si="1242"/>
        <v>0</v>
      </c>
      <c r="BA182" s="96">
        <f t="shared" si="1243"/>
        <v>0</v>
      </c>
      <c r="BB182" s="96">
        <f t="shared" si="1244"/>
        <v>0</v>
      </c>
      <c r="BC182" s="97"/>
      <c r="BD182" s="88"/>
      <c r="BE182" s="88"/>
      <c r="BF182" s="88"/>
      <c r="BG182" s="88"/>
      <c r="BH182" s="88"/>
      <c r="BI182" s="96">
        <f t="shared" si="1245"/>
        <v>0</v>
      </c>
      <c r="BJ182" s="88"/>
      <c r="BK182" s="88"/>
      <c r="BL182" s="88"/>
      <c r="BM182" s="88">
        <f t="shared" si="1246"/>
        <v>0</v>
      </c>
      <c r="BN182" s="88">
        <f t="shared" si="1247"/>
        <v>0</v>
      </c>
      <c r="BO182" s="46" t="s">
        <v>225</v>
      </c>
      <c r="BP182" s="9">
        <v>26460</v>
      </c>
      <c r="BQ182" s="93">
        <v>0</v>
      </c>
      <c r="BR182" s="93">
        <f t="shared" si="1249"/>
        <v>0</v>
      </c>
      <c r="BS182" s="93">
        <f t="shared" si="1250"/>
        <v>0</v>
      </c>
      <c r="BT182" s="96">
        <f t="shared" si="1251"/>
        <v>0</v>
      </c>
      <c r="BU182" s="96">
        <f t="shared" si="1252"/>
        <v>0</v>
      </c>
      <c r="BV182" s="97"/>
      <c r="BW182" s="88"/>
      <c r="BX182" s="88"/>
      <c r="BY182" s="88"/>
      <c r="BZ182" s="88"/>
      <c r="CA182" s="88"/>
      <c r="CB182" s="96">
        <f t="shared" si="1253"/>
        <v>0</v>
      </c>
      <c r="CC182" s="88"/>
      <c r="CD182" s="88"/>
      <c r="CE182" s="88"/>
      <c r="CF182" s="88">
        <f t="shared" si="1254"/>
        <v>0</v>
      </c>
      <c r="CG182" s="88">
        <f t="shared" si="1255"/>
        <v>0</v>
      </c>
      <c r="CH182" s="46" t="s">
        <v>225</v>
      </c>
      <c r="CI182" s="9">
        <v>26460</v>
      </c>
      <c r="CJ182" s="99">
        <v>0</v>
      </c>
      <c r="CK182" s="99">
        <f t="shared" si="1257"/>
        <v>0</v>
      </c>
      <c r="CL182" s="99">
        <f t="shared" si="1258"/>
        <v>0</v>
      </c>
      <c r="CM182" s="96">
        <f t="shared" si="1259"/>
        <v>0</v>
      </c>
      <c r="CN182" s="96">
        <f t="shared" si="1260"/>
        <v>0</v>
      </c>
      <c r="CO182" s="97"/>
      <c r="CP182" s="88"/>
      <c r="CQ182" s="88"/>
      <c r="CR182" s="88"/>
      <c r="CS182" s="88"/>
      <c r="CT182" s="88"/>
      <c r="CU182" s="96">
        <f t="shared" si="1261"/>
        <v>0</v>
      </c>
      <c r="CV182" s="88"/>
      <c r="CW182" s="88"/>
      <c r="CX182" s="88"/>
      <c r="CY182" s="88">
        <f t="shared" si="1262"/>
        <v>0</v>
      </c>
      <c r="CZ182" s="88">
        <f t="shared" si="1263"/>
        <v>0</v>
      </c>
      <c r="DA182" s="46" t="s">
        <v>225</v>
      </c>
      <c r="DB182" s="9">
        <v>26460</v>
      </c>
      <c r="DC182" s="99">
        <v>0</v>
      </c>
      <c r="DD182" s="99">
        <f t="shared" ref="DD182" si="1275">ROUND(((CW182-CD182)/DB182/10),2)*-1</f>
        <v>0</v>
      </c>
      <c r="DE182" s="99">
        <f t="shared" si="1266"/>
        <v>0</v>
      </c>
      <c r="DF182" s="96">
        <f t="shared" si="1267"/>
        <v>0</v>
      </c>
      <c r="DG182" s="96">
        <f t="shared" si="1268"/>
        <v>0</v>
      </c>
      <c r="DH182" s="97"/>
      <c r="DI182" s="88"/>
      <c r="DJ182" s="88"/>
      <c r="DK182" s="88"/>
      <c r="DL182" s="88"/>
      <c r="DM182" s="88"/>
      <c r="DN182" s="96">
        <f t="shared" si="1269"/>
        <v>0</v>
      </c>
      <c r="DO182" s="88"/>
      <c r="DP182" s="88"/>
      <c r="DQ182" s="88"/>
      <c r="DR182" s="88">
        <f t="shared" si="1270"/>
        <v>0</v>
      </c>
      <c r="DS182" s="88">
        <f t="shared" si="1271"/>
        <v>0</v>
      </c>
      <c r="DT182" s="46" t="s">
        <v>225</v>
      </c>
      <c r="DU182" s="9">
        <v>26460</v>
      </c>
      <c r="DV182" s="99">
        <v>0</v>
      </c>
      <c r="DW182" s="99">
        <f t="shared" ref="DW182" si="1276">ROUND(((DP182-CW182)/DU182/10),2)*-1</f>
        <v>0</v>
      </c>
      <c r="DX182" s="99">
        <f t="shared" si="1274"/>
        <v>0</v>
      </c>
    </row>
    <row r="183" spans="1:128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41">
        <f t="shared" si="1222"/>
        <v>0</v>
      </c>
      <c r="I183" s="41">
        <f t="shared" si="1223"/>
        <v>0</v>
      </c>
      <c r="J183" s="5"/>
      <c r="K183" s="9"/>
      <c r="L183" s="9"/>
      <c r="M183" s="9"/>
      <c r="N183" s="9"/>
      <c r="O183" s="9"/>
      <c r="P183" s="41">
        <f t="shared" si="1224"/>
        <v>0</v>
      </c>
      <c r="Q183" s="9"/>
      <c r="R183" s="9"/>
      <c r="S183" s="9"/>
      <c r="T183" s="71">
        <f t="shared" si="1225"/>
        <v>0</v>
      </c>
      <c r="U183" s="71">
        <f t="shared" si="1226"/>
        <v>0</v>
      </c>
      <c r="V183" s="9">
        <f t="shared" si="1227"/>
        <v>0</v>
      </c>
      <c r="W183" s="9">
        <f t="shared" si="1228"/>
        <v>0</v>
      </c>
      <c r="X183" s="9">
        <v>40555</v>
      </c>
      <c r="Y183" s="46" t="s">
        <v>225</v>
      </c>
      <c r="Z183" s="76">
        <f t="shared" si="1229"/>
        <v>0</v>
      </c>
      <c r="AA183" s="76">
        <f t="shared" si="1230"/>
        <v>0</v>
      </c>
      <c r="AB183" s="76">
        <f t="shared" si="1231"/>
        <v>0</v>
      </c>
      <c r="AC183" s="47">
        <v>0</v>
      </c>
      <c r="AD183" s="47">
        <v>0</v>
      </c>
      <c r="AE183" s="47">
        <f t="shared" si="1232"/>
        <v>0</v>
      </c>
      <c r="AF183" s="41">
        <f t="shared" si="1233"/>
        <v>0</v>
      </c>
      <c r="AG183" s="41">
        <f t="shared" si="1234"/>
        <v>0</v>
      </c>
      <c r="AH183" s="5"/>
      <c r="AI183" s="9"/>
      <c r="AJ183" s="9"/>
      <c r="AK183" s="9"/>
      <c r="AL183" s="9"/>
      <c r="AM183" s="9"/>
      <c r="AN183" s="41">
        <f t="shared" si="1235"/>
        <v>0</v>
      </c>
      <c r="AO183" s="9"/>
      <c r="AP183" s="9"/>
      <c r="AQ183" s="9"/>
      <c r="AR183" s="88">
        <f t="shared" si="1236"/>
        <v>0</v>
      </c>
      <c r="AS183" s="88">
        <f t="shared" si="1237"/>
        <v>0</v>
      </c>
      <c r="AT183" s="9">
        <v>40555</v>
      </c>
      <c r="AU183" s="46" t="s">
        <v>225</v>
      </c>
      <c r="AV183" s="93">
        <f t="shared" si="1238"/>
        <v>0</v>
      </c>
      <c r="AW183" s="93">
        <v>0</v>
      </c>
      <c r="AX183" s="93">
        <f t="shared" si="1240"/>
        <v>0</v>
      </c>
      <c r="AY183" s="95">
        <f t="shared" si="1241"/>
        <v>0</v>
      </c>
      <c r="AZ183" s="95">
        <f t="shared" si="1242"/>
        <v>0</v>
      </c>
      <c r="BA183" s="96">
        <f t="shared" si="1243"/>
        <v>0</v>
      </c>
      <c r="BB183" s="96">
        <f t="shared" si="1244"/>
        <v>0</v>
      </c>
      <c r="BC183" s="97"/>
      <c r="BD183" s="88"/>
      <c r="BE183" s="88"/>
      <c r="BF183" s="88"/>
      <c r="BG183" s="88"/>
      <c r="BH183" s="88"/>
      <c r="BI183" s="96">
        <f t="shared" si="1245"/>
        <v>0</v>
      </c>
      <c r="BJ183" s="88"/>
      <c r="BK183" s="88"/>
      <c r="BL183" s="88"/>
      <c r="BM183" s="88">
        <f t="shared" si="1246"/>
        <v>0</v>
      </c>
      <c r="BN183" s="88">
        <f t="shared" si="1247"/>
        <v>0</v>
      </c>
      <c r="BO183" s="9">
        <v>40555</v>
      </c>
      <c r="BP183" s="46" t="s">
        <v>225</v>
      </c>
      <c r="BQ183" s="93">
        <f t="shared" si="1248"/>
        <v>0</v>
      </c>
      <c r="BR183" s="93">
        <v>0</v>
      </c>
      <c r="BS183" s="93">
        <f t="shared" si="1250"/>
        <v>0</v>
      </c>
      <c r="BT183" s="96">
        <f t="shared" si="1251"/>
        <v>0</v>
      </c>
      <c r="BU183" s="96">
        <f t="shared" si="1252"/>
        <v>0</v>
      </c>
      <c r="BV183" s="97"/>
      <c r="BW183" s="88"/>
      <c r="BX183" s="88"/>
      <c r="BY183" s="88"/>
      <c r="BZ183" s="88"/>
      <c r="CA183" s="88"/>
      <c r="CB183" s="96">
        <f t="shared" si="1253"/>
        <v>0</v>
      </c>
      <c r="CC183" s="88"/>
      <c r="CD183" s="88"/>
      <c r="CE183" s="88"/>
      <c r="CF183" s="88">
        <f t="shared" si="1254"/>
        <v>0</v>
      </c>
      <c r="CG183" s="88">
        <f t="shared" si="1255"/>
        <v>0</v>
      </c>
      <c r="CH183" s="9">
        <v>40555</v>
      </c>
      <c r="CI183" s="46" t="s">
        <v>225</v>
      </c>
      <c r="CJ183" s="99">
        <f t="shared" si="1256"/>
        <v>0</v>
      </c>
      <c r="CK183" s="99">
        <v>0</v>
      </c>
      <c r="CL183" s="99">
        <f t="shared" si="1258"/>
        <v>0</v>
      </c>
      <c r="CM183" s="96">
        <f t="shared" si="1259"/>
        <v>0</v>
      </c>
      <c r="CN183" s="96">
        <f t="shared" si="1260"/>
        <v>0</v>
      </c>
      <c r="CO183" s="97"/>
      <c r="CP183" s="88"/>
      <c r="CQ183" s="88"/>
      <c r="CR183" s="88"/>
      <c r="CS183" s="88"/>
      <c r="CT183" s="88"/>
      <c r="CU183" s="96">
        <f t="shared" si="1261"/>
        <v>0</v>
      </c>
      <c r="CV183" s="88"/>
      <c r="CW183" s="88"/>
      <c r="CX183" s="88"/>
      <c r="CY183" s="88">
        <f t="shared" si="1262"/>
        <v>0</v>
      </c>
      <c r="CZ183" s="88">
        <f t="shared" si="1263"/>
        <v>0</v>
      </c>
      <c r="DA183" s="9">
        <v>40555</v>
      </c>
      <c r="DB183" s="46" t="s">
        <v>225</v>
      </c>
      <c r="DC183" s="99">
        <f t="shared" ref="DC183:DC184" si="1277">ROUND(((CR183+CS183)-(BY183+BZ183))/DA183/10,2)*-1</f>
        <v>0</v>
      </c>
      <c r="DD183" s="99">
        <v>0</v>
      </c>
      <c r="DE183" s="99">
        <f t="shared" si="1266"/>
        <v>0</v>
      </c>
      <c r="DF183" s="96">
        <f t="shared" si="1267"/>
        <v>0</v>
      </c>
      <c r="DG183" s="96">
        <f t="shared" si="1268"/>
        <v>0</v>
      </c>
      <c r="DH183" s="97"/>
      <c r="DI183" s="88"/>
      <c r="DJ183" s="88"/>
      <c r="DK183" s="88"/>
      <c r="DL183" s="88"/>
      <c r="DM183" s="88"/>
      <c r="DN183" s="96">
        <f t="shared" si="1269"/>
        <v>0</v>
      </c>
      <c r="DO183" s="88"/>
      <c r="DP183" s="88"/>
      <c r="DQ183" s="88"/>
      <c r="DR183" s="88">
        <f t="shared" si="1270"/>
        <v>0</v>
      </c>
      <c r="DS183" s="88">
        <f t="shared" si="1271"/>
        <v>0</v>
      </c>
      <c r="DT183" s="9">
        <v>40555</v>
      </c>
      <c r="DU183" s="46" t="s">
        <v>225</v>
      </c>
      <c r="DV183" s="99">
        <f t="shared" ref="DV183:DV184" si="1278">ROUND(((DK183+DL183)-(CR183+CS183))/DT183/10,2)*-1</f>
        <v>0</v>
      </c>
      <c r="DW183" s="99">
        <v>0</v>
      </c>
      <c r="DX183" s="99">
        <f t="shared" si="1274"/>
        <v>0</v>
      </c>
    </row>
    <row r="184" spans="1:128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41">
        <f t="shared" si="1222"/>
        <v>0</v>
      </c>
      <c r="I184" s="41">
        <f t="shared" si="1223"/>
        <v>0</v>
      </c>
      <c r="J184" s="5"/>
      <c r="K184" s="9"/>
      <c r="L184" s="9"/>
      <c r="M184" s="9"/>
      <c r="N184" s="9"/>
      <c r="O184" s="9"/>
      <c r="P184" s="41">
        <f t="shared" si="1224"/>
        <v>0</v>
      </c>
      <c r="Q184" s="9"/>
      <c r="R184" s="9"/>
      <c r="S184" s="9"/>
      <c r="T184" s="71">
        <f t="shared" si="1225"/>
        <v>0</v>
      </c>
      <c r="U184" s="71">
        <f t="shared" si="1226"/>
        <v>0</v>
      </c>
      <c r="V184" s="9">
        <f t="shared" si="1227"/>
        <v>0</v>
      </c>
      <c r="W184" s="9">
        <f t="shared" si="1228"/>
        <v>0</v>
      </c>
      <c r="X184" s="9">
        <v>40555</v>
      </c>
      <c r="Y184" s="46" t="s">
        <v>225</v>
      </c>
      <c r="Z184" s="76">
        <f t="shared" si="1229"/>
        <v>0</v>
      </c>
      <c r="AA184" s="76">
        <f t="shared" si="1230"/>
        <v>0</v>
      </c>
      <c r="AB184" s="76">
        <f t="shared" si="1231"/>
        <v>0</v>
      </c>
      <c r="AC184" s="47">
        <v>0</v>
      </c>
      <c r="AD184" s="47">
        <v>0</v>
      </c>
      <c r="AE184" s="47">
        <f t="shared" si="1232"/>
        <v>0</v>
      </c>
      <c r="AF184" s="41">
        <f t="shared" si="1233"/>
        <v>0</v>
      </c>
      <c r="AG184" s="41">
        <f t="shared" si="1234"/>
        <v>0</v>
      </c>
      <c r="AH184" s="5"/>
      <c r="AI184" s="9"/>
      <c r="AJ184" s="9"/>
      <c r="AK184" s="9"/>
      <c r="AL184" s="9"/>
      <c r="AM184" s="9"/>
      <c r="AN184" s="41">
        <f t="shared" si="1235"/>
        <v>0</v>
      </c>
      <c r="AO184" s="9"/>
      <c r="AP184" s="9"/>
      <c r="AQ184" s="9"/>
      <c r="AR184" s="88">
        <f t="shared" si="1236"/>
        <v>0</v>
      </c>
      <c r="AS184" s="88">
        <f t="shared" si="1237"/>
        <v>0</v>
      </c>
      <c r="AT184" s="9">
        <v>40555</v>
      </c>
      <c r="AU184" s="46" t="s">
        <v>225</v>
      </c>
      <c r="AV184" s="93">
        <f t="shared" si="1238"/>
        <v>0</v>
      </c>
      <c r="AW184" s="93">
        <v>0</v>
      </c>
      <c r="AX184" s="93">
        <f t="shared" si="1240"/>
        <v>0</v>
      </c>
      <c r="AY184" s="95">
        <f t="shared" si="1241"/>
        <v>0</v>
      </c>
      <c r="AZ184" s="95">
        <f t="shared" si="1242"/>
        <v>0</v>
      </c>
      <c r="BA184" s="96">
        <f t="shared" si="1243"/>
        <v>0</v>
      </c>
      <c r="BB184" s="96">
        <f t="shared" si="1244"/>
        <v>0</v>
      </c>
      <c r="BC184" s="97"/>
      <c r="BD184" s="88"/>
      <c r="BE184" s="88"/>
      <c r="BF184" s="88"/>
      <c r="BG184" s="88"/>
      <c r="BH184" s="88"/>
      <c r="BI184" s="96">
        <f t="shared" si="1245"/>
        <v>0</v>
      </c>
      <c r="BJ184" s="88"/>
      <c r="BK184" s="88"/>
      <c r="BL184" s="88"/>
      <c r="BM184" s="88">
        <f t="shared" si="1246"/>
        <v>0</v>
      </c>
      <c r="BN184" s="88">
        <f t="shared" si="1247"/>
        <v>0</v>
      </c>
      <c r="BO184" s="9">
        <v>40555</v>
      </c>
      <c r="BP184" s="46" t="s">
        <v>225</v>
      </c>
      <c r="BQ184" s="93">
        <f t="shared" si="1248"/>
        <v>0</v>
      </c>
      <c r="BR184" s="93">
        <v>0</v>
      </c>
      <c r="BS184" s="93">
        <f t="shared" si="1250"/>
        <v>0</v>
      </c>
      <c r="BT184" s="96">
        <f t="shared" si="1251"/>
        <v>0</v>
      </c>
      <c r="BU184" s="96">
        <f t="shared" si="1252"/>
        <v>0</v>
      </c>
      <c r="BV184" s="97"/>
      <c r="BW184" s="88"/>
      <c r="BX184" s="88"/>
      <c r="BY184" s="88"/>
      <c r="BZ184" s="88"/>
      <c r="CA184" s="88"/>
      <c r="CB184" s="96">
        <f t="shared" si="1253"/>
        <v>0</v>
      </c>
      <c r="CC184" s="88"/>
      <c r="CD184" s="88"/>
      <c r="CE184" s="88"/>
      <c r="CF184" s="88">
        <f t="shared" si="1254"/>
        <v>0</v>
      </c>
      <c r="CG184" s="88">
        <f t="shared" si="1255"/>
        <v>0</v>
      </c>
      <c r="CH184" s="9">
        <v>40555</v>
      </c>
      <c r="CI184" s="46" t="s">
        <v>225</v>
      </c>
      <c r="CJ184" s="99">
        <f t="shared" si="1256"/>
        <v>0</v>
      </c>
      <c r="CK184" s="99">
        <v>0</v>
      </c>
      <c r="CL184" s="99">
        <f t="shared" si="1258"/>
        <v>0</v>
      </c>
      <c r="CM184" s="96">
        <f t="shared" si="1259"/>
        <v>0</v>
      </c>
      <c r="CN184" s="96">
        <f t="shared" si="1260"/>
        <v>0</v>
      </c>
      <c r="CO184" s="97"/>
      <c r="CP184" s="88"/>
      <c r="CQ184" s="88"/>
      <c r="CR184" s="88"/>
      <c r="CS184" s="88"/>
      <c r="CT184" s="88"/>
      <c r="CU184" s="96">
        <f t="shared" si="1261"/>
        <v>0</v>
      </c>
      <c r="CV184" s="88"/>
      <c r="CW184" s="88"/>
      <c r="CX184" s="88"/>
      <c r="CY184" s="88">
        <f t="shared" si="1262"/>
        <v>0</v>
      </c>
      <c r="CZ184" s="88">
        <f t="shared" si="1263"/>
        <v>0</v>
      </c>
      <c r="DA184" s="9">
        <v>40555</v>
      </c>
      <c r="DB184" s="46" t="s">
        <v>225</v>
      </c>
      <c r="DC184" s="99">
        <f t="shared" si="1277"/>
        <v>0</v>
      </c>
      <c r="DD184" s="99">
        <v>0</v>
      </c>
      <c r="DE184" s="99">
        <f t="shared" si="1266"/>
        <v>0</v>
      </c>
      <c r="DF184" s="96">
        <f t="shared" si="1267"/>
        <v>0</v>
      </c>
      <c r="DG184" s="96">
        <f t="shared" si="1268"/>
        <v>0</v>
      </c>
      <c r="DH184" s="97"/>
      <c r="DI184" s="88"/>
      <c r="DJ184" s="88"/>
      <c r="DK184" s="88"/>
      <c r="DL184" s="88"/>
      <c r="DM184" s="88"/>
      <c r="DN184" s="96">
        <f t="shared" si="1269"/>
        <v>0</v>
      </c>
      <c r="DO184" s="88"/>
      <c r="DP184" s="88"/>
      <c r="DQ184" s="88"/>
      <c r="DR184" s="88">
        <f t="shared" si="1270"/>
        <v>0</v>
      </c>
      <c r="DS184" s="88">
        <f t="shared" si="1271"/>
        <v>0</v>
      </c>
      <c r="DT184" s="9">
        <v>40555</v>
      </c>
      <c r="DU184" s="46" t="s">
        <v>225</v>
      </c>
      <c r="DV184" s="99">
        <f t="shared" si="1278"/>
        <v>0</v>
      </c>
      <c r="DW184" s="99">
        <v>0</v>
      </c>
      <c r="DX184" s="99">
        <f t="shared" si="1274"/>
        <v>0</v>
      </c>
    </row>
    <row r="185" spans="1:128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41">
        <f t="shared" si="1222"/>
        <v>0</v>
      </c>
      <c r="I185" s="41">
        <f t="shared" si="1223"/>
        <v>0</v>
      </c>
      <c r="J185" s="5"/>
      <c r="K185" s="9"/>
      <c r="L185" s="9"/>
      <c r="M185" s="9"/>
      <c r="N185" s="9"/>
      <c r="O185" s="9"/>
      <c r="P185" s="41">
        <f t="shared" si="1224"/>
        <v>0</v>
      </c>
      <c r="Q185" s="9"/>
      <c r="R185" s="9"/>
      <c r="S185" s="9"/>
      <c r="T185" s="71">
        <f t="shared" si="1225"/>
        <v>0</v>
      </c>
      <c r="U185" s="71">
        <f t="shared" si="1226"/>
        <v>0</v>
      </c>
      <c r="V185" s="9">
        <f t="shared" si="1227"/>
        <v>0</v>
      </c>
      <c r="W185" s="9">
        <f t="shared" si="1228"/>
        <v>0</v>
      </c>
      <c r="X185" s="46" t="s">
        <v>225</v>
      </c>
      <c r="Y185" s="9">
        <v>21384</v>
      </c>
      <c r="Z185" s="76">
        <f t="shared" si="1229"/>
        <v>0</v>
      </c>
      <c r="AA185" s="76">
        <f t="shared" si="1230"/>
        <v>0</v>
      </c>
      <c r="AB185" s="76">
        <f t="shared" si="1231"/>
        <v>0</v>
      </c>
      <c r="AC185" s="47">
        <v>0</v>
      </c>
      <c r="AD185" s="47">
        <v>0</v>
      </c>
      <c r="AE185" s="47">
        <f t="shared" si="1232"/>
        <v>0</v>
      </c>
      <c r="AF185" s="41">
        <f t="shared" si="1233"/>
        <v>0</v>
      </c>
      <c r="AG185" s="41">
        <f t="shared" si="1234"/>
        <v>0</v>
      </c>
      <c r="AH185" s="5"/>
      <c r="AI185" s="9"/>
      <c r="AJ185" s="9"/>
      <c r="AK185" s="9"/>
      <c r="AL185" s="9"/>
      <c r="AM185" s="9"/>
      <c r="AN185" s="41">
        <f t="shared" si="1235"/>
        <v>0</v>
      </c>
      <c r="AO185" s="9"/>
      <c r="AP185" s="9"/>
      <c r="AQ185" s="9"/>
      <c r="AR185" s="88">
        <f t="shared" si="1236"/>
        <v>0</v>
      </c>
      <c r="AS185" s="88">
        <f t="shared" si="1237"/>
        <v>0</v>
      </c>
      <c r="AT185" s="46" t="s">
        <v>225</v>
      </c>
      <c r="AU185" s="9">
        <v>21384</v>
      </c>
      <c r="AV185" s="93">
        <v>0</v>
      </c>
      <c r="AW185" s="93">
        <f t="shared" si="1239"/>
        <v>0</v>
      </c>
      <c r="AX185" s="93">
        <f t="shared" si="1240"/>
        <v>0</v>
      </c>
      <c r="AY185" s="95">
        <f t="shared" si="1241"/>
        <v>0</v>
      </c>
      <c r="AZ185" s="95">
        <f t="shared" si="1242"/>
        <v>0</v>
      </c>
      <c r="BA185" s="96">
        <f t="shared" si="1243"/>
        <v>0</v>
      </c>
      <c r="BB185" s="96">
        <f t="shared" si="1244"/>
        <v>0</v>
      </c>
      <c r="BC185" s="97"/>
      <c r="BD185" s="88"/>
      <c r="BE185" s="88"/>
      <c r="BF185" s="88"/>
      <c r="BG185" s="88"/>
      <c r="BH185" s="88"/>
      <c r="BI185" s="96">
        <f t="shared" si="1245"/>
        <v>0</v>
      </c>
      <c r="BJ185" s="88"/>
      <c r="BK185" s="88"/>
      <c r="BL185" s="88"/>
      <c r="BM185" s="88">
        <f t="shared" si="1246"/>
        <v>0</v>
      </c>
      <c r="BN185" s="88">
        <f t="shared" si="1247"/>
        <v>0</v>
      </c>
      <c r="BO185" s="46" t="s">
        <v>225</v>
      </c>
      <c r="BP185" s="9">
        <v>21384</v>
      </c>
      <c r="BQ185" s="93">
        <v>0</v>
      </c>
      <c r="BR185" s="93">
        <f t="shared" si="1249"/>
        <v>0</v>
      </c>
      <c r="BS185" s="93">
        <f t="shared" si="1250"/>
        <v>0</v>
      </c>
      <c r="BT185" s="96">
        <f t="shared" si="1251"/>
        <v>0</v>
      </c>
      <c r="BU185" s="96">
        <f t="shared" si="1252"/>
        <v>0</v>
      </c>
      <c r="BV185" s="97"/>
      <c r="BW185" s="88"/>
      <c r="BX185" s="88"/>
      <c r="BY185" s="88"/>
      <c r="BZ185" s="88"/>
      <c r="CA185" s="88"/>
      <c r="CB185" s="96">
        <f t="shared" si="1253"/>
        <v>0</v>
      </c>
      <c r="CC185" s="88"/>
      <c r="CD185" s="88"/>
      <c r="CE185" s="88"/>
      <c r="CF185" s="88">
        <f t="shared" si="1254"/>
        <v>0</v>
      </c>
      <c r="CG185" s="88">
        <f t="shared" si="1255"/>
        <v>0</v>
      </c>
      <c r="CH185" s="46" t="s">
        <v>225</v>
      </c>
      <c r="CI185" s="9">
        <v>21384</v>
      </c>
      <c r="CJ185" s="99">
        <v>0</v>
      </c>
      <c r="CK185" s="99">
        <f t="shared" si="1257"/>
        <v>0</v>
      </c>
      <c r="CL185" s="99">
        <f t="shared" si="1258"/>
        <v>0</v>
      </c>
      <c r="CM185" s="96">
        <f t="shared" si="1259"/>
        <v>0</v>
      </c>
      <c r="CN185" s="96">
        <f t="shared" si="1260"/>
        <v>0</v>
      </c>
      <c r="CO185" s="97"/>
      <c r="CP185" s="88"/>
      <c r="CQ185" s="88"/>
      <c r="CR185" s="88"/>
      <c r="CS185" s="88"/>
      <c r="CT185" s="88"/>
      <c r="CU185" s="96">
        <f t="shared" si="1261"/>
        <v>0</v>
      </c>
      <c r="CV185" s="88"/>
      <c r="CW185" s="88"/>
      <c r="CX185" s="88"/>
      <c r="CY185" s="88">
        <f t="shared" si="1262"/>
        <v>0</v>
      </c>
      <c r="CZ185" s="88">
        <f t="shared" si="1263"/>
        <v>0</v>
      </c>
      <c r="DA185" s="46" t="s">
        <v>225</v>
      </c>
      <c r="DB185" s="9">
        <v>21384</v>
      </c>
      <c r="DC185" s="99">
        <v>0</v>
      </c>
      <c r="DD185" s="99">
        <f t="shared" ref="DD185:DD186" si="1279">ROUND(((CW185-CD185)/DB185/10),2)*-1</f>
        <v>0</v>
      </c>
      <c r="DE185" s="99">
        <f t="shared" si="1266"/>
        <v>0</v>
      </c>
      <c r="DF185" s="96">
        <f t="shared" si="1267"/>
        <v>0</v>
      </c>
      <c r="DG185" s="96">
        <f t="shared" si="1268"/>
        <v>0</v>
      </c>
      <c r="DH185" s="97"/>
      <c r="DI185" s="88"/>
      <c r="DJ185" s="88"/>
      <c r="DK185" s="88"/>
      <c r="DL185" s="88"/>
      <c r="DM185" s="88"/>
      <c r="DN185" s="96">
        <f t="shared" si="1269"/>
        <v>0</v>
      </c>
      <c r="DO185" s="88"/>
      <c r="DP185" s="88"/>
      <c r="DQ185" s="88"/>
      <c r="DR185" s="88">
        <f t="shared" si="1270"/>
        <v>0</v>
      </c>
      <c r="DS185" s="88">
        <f t="shared" si="1271"/>
        <v>0</v>
      </c>
      <c r="DT185" s="46" t="s">
        <v>225</v>
      </c>
      <c r="DU185" s="9">
        <v>21384</v>
      </c>
      <c r="DV185" s="99">
        <v>0</v>
      </c>
      <c r="DW185" s="99">
        <f t="shared" ref="DW185:DW186" si="1280">ROUND(((DP185-CW185)/DU185/10),2)*-1</f>
        <v>0</v>
      </c>
      <c r="DX185" s="99">
        <f t="shared" si="1274"/>
        <v>0</v>
      </c>
    </row>
    <row r="186" spans="1:128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41">
        <f t="shared" si="1222"/>
        <v>0</v>
      </c>
      <c r="I186" s="41">
        <f t="shared" si="1223"/>
        <v>0</v>
      </c>
      <c r="J186" s="5"/>
      <c r="K186" s="9"/>
      <c r="L186" s="9"/>
      <c r="M186" s="9"/>
      <c r="N186" s="9"/>
      <c r="O186" s="9"/>
      <c r="P186" s="41">
        <f t="shared" si="1224"/>
        <v>0</v>
      </c>
      <c r="Q186" s="9"/>
      <c r="R186" s="9"/>
      <c r="S186" s="9"/>
      <c r="T186" s="71">
        <f t="shared" si="1225"/>
        <v>0</v>
      </c>
      <c r="U186" s="71">
        <f t="shared" si="1226"/>
        <v>0</v>
      </c>
      <c r="V186" s="9">
        <f t="shared" si="1227"/>
        <v>0</v>
      </c>
      <c r="W186" s="9">
        <f t="shared" si="1228"/>
        <v>0</v>
      </c>
      <c r="X186" s="9">
        <v>51792</v>
      </c>
      <c r="Y186" s="9">
        <v>31320</v>
      </c>
      <c r="Z186" s="76">
        <f t="shared" si="1229"/>
        <v>0</v>
      </c>
      <c r="AA186" s="76">
        <f t="shared" si="1230"/>
        <v>0</v>
      </c>
      <c r="AB186" s="76">
        <f t="shared" si="1231"/>
        <v>0</v>
      </c>
      <c r="AC186" s="47">
        <v>0</v>
      </c>
      <c r="AD186" s="47">
        <v>0</v>
      </c>
      <c r="AE186" s="47">
        <f t="shared" si="1232"/>
        <v>0</v>
      </c>
      <c r="AF186" s="41">
        <f t="shared" si="1233"/>
        <v>0</v>
      </c>
      <c r="AG186" s="41">
        <f t="shared" si="1234"/>
        <v>0</v>
      </c>
      <c r="AH186" s="5"/>
      <c r="AI186" s="9"/>
      <c r="AJ186" s="9"/>
      <c r="AK186" s="9"/>
      <c r="AL186" s="9"/>
      <c r="AM186" s="9"/>
      <c r="AN186" s="41">
        <f t="shared" si="1235"/>
        <v>0</v>
      </c>
      <c r="AO186" s="9"/>
      <c r="AP186" s="9"/>
      <c r="AQ186" s="9"/>
      <c r="AR186" s="88">
        <f t="shared" si="1236"/>
        <v>0</v>
      </c>
      <c r="AS186" s="88">
        <f t="shared" si="1237"/>
        <v>0</v>
      </c>
      <c r="AT186" s="9">
        <v>51792</v>
      </c>
      <c r="AU186" s="9">
        <v>31320</v>
      </c>
      <c r="AV186" s="93">
        <f t="shared" si="1238"/>
        <v>0</v>
      </c>
      <c r="AW186" s="93">
        <f t="shared" si="1239"/>
        <v>0</v>
      </c>
      <c r="AX186" s="93">
        <f t="shared" si="1240"/>
        <v>0</v>
      </c>
      <c r="AY186" s="95">
        <f t="shared" si="1241"/>
        <v>0</v>
      </c>
      <c r="AZ186" s="95">
        <f t="shared" si="1242"/>
        <v>0</v>
      </c>
      <c r="BA186" s="96">
        <f t="shared" si="1243"/>
        <v>0</v>
      </c>
      <c r="BB186" s="96">
        <f t="shared" si="1244"/>
        <v>0</v>
      </c>
      <c r="BC186" s="97"/>
      <c r="BD186" s="88"/>
      <c r="BE186" s="88"/>
      <c r="BF186" s="88"/>
      <c r="BG186" s="88"/>
      <c r="BH186" s="88"/>
      <c r="BI186" s="96">
        <f t="shared" si="1245"/>
        <v>0</v>
      </c>
      <c r="BJ186" s="88"/>
      <c r="BK186" s="88"/>
      <c r="BL186" s="88"/>
      <c r="BM186" s="88">
        <f t="shared" si="1246"/>
        <v>0</v>
      </c>
      <c r="BN186" s="88">
        <f t="shared" si="1247"/>
        <v>0</v>
      </c>
      <c r="BO186" s="9">
        <v>51792</v>
      </c>
      <c r="BP186" s="9">
        <v>31320</v>
      </c>
      <c r="BQ186" s="93">
        <f t="shared" si="1248"/>
        <v>0</v>
      </c>
      <c r="BR186" s="93">
        <f t="shared" si="1249"/>
        <v>0</v>
      </c>
      <c r="BS186" s="93">
        <f t="shared" si="1250"/>
        <v>0</v>
      </c>
      <c r="BT186" s="96">
        <f t="shared" si="1251"/>
        <v>0</v>
      </c>
      <c r="BU186" s="96">
        <f t="shared" si="1252"/>
        <v>0</v>
      </c>
      <c r="BV186" s="97"/>
      <c r="BW186" s="88"/>
      <c r="BX186" s="88"/>
      <c r="BY186" s="88"/>
      <c r="BZ186" s="88"/>
      <c r="CA186" s="88"/>
      <c r="CB186" s="96">
        <f t="shared" si="1253"/>
        <v>0</v>
      </c>
      <c r="CC186" s="88"/>
      <c r="CD186" s="88"/>
      <c r="CE186" s="88"/>
      <c r="CF186" s="88">
        <f t="shared" si="1254"/>
        <v>0</v>
      </c>
      <c r="CG186" s="88">
        <f t="shared" si="1255"/>
        <v>0</v>
      </c>
      <c r="CH186" s="9">
        <v>51792</v>
      </c>
      <c r="CI186" s="9">
        <v>31320</v>
      </c>
      <c r="CJ186" s="99">
        <f t="shared" si="1256"/>
        <v>0</v>
      </c>
      <c r="CK186" s="99">
        <f t="shared" si="1257"/>
        <v>0</v>
      </c>
      <c r="CL186" s="99">
        <f t="shared" si="1258"/>
        <v>0</v>
      </c>
      <c r="CM186" s="96">
        <f t="shared" si="1259"/>
        <v>0</v>
      </c>
      <c r="CN186" s="96">
        <f t="shared" si="1260"/>
        <v>0</v>
      </c>
      <c r="CO186" s="97"/>
      <c r="CP186" s="88"/>
      <c r="CQ186" s="88"/>
      <c r="CR186" s="88"/>
      <c r="CS186" s="88"/>
      <c r="CT186" s="88"/>
      <c r="CU186" s="96">
        <f t="shared" si="1261"/>
        <v>0</v>
      </c>
      <c r="CV186" s="88"/>
      <c r="CW186" s="88"/>
      <c r="CX186" s="88"/>
      <c r="CY186" s="88">
        <f t="shared" si="1262"/>
        <v>0</v>
      </c>
      <c r="CZ186" s="88">
        <f t="shared" si="1263"/>
        <v>0</v>
      </c>
      <c r="DA186" s="9">
        <v>51792</v>
      </c>
      <c r="DB186" s="9">
        <v>31320</v>
      </c>
      <c r="DC186" s="99">
        <f t="shared" ref="DC186" si="1281">ROUND(((CR186+CS186)-(BY186+BZ186))/DA186/10,2)*-1</f>
        <v>0</v>
      </c>
      <c r="DD186" s="99">
        <f t="shared" si="1279"/>
        <v>0</v>
      </c>
      <c r="DE186" s="99">
        <f t="shared" si="1266"/>
        <v>0</v>
      </c>
      <c r="DF186" s="96">
        <f t="shared" si="1267"/>
        <v>0</v>
      </c>
      <c r="DG186" s="96">
        <f t="shared" si="1268"/>
        <v>0</v>
      </c>
      <c r="DH186" s="97"/>
      <c r="DI186" s="88"/>
      <c r="DJ186" s="88"/>
      <c r="DK186" s="88"/>
      <c r="DL186" s="88"/>
      <c r="DM186" s="88"/>
      <c r="DN186" s="96">
        <f t="shared" si="1269"/>
        <v>0</v>
      </c>
      <c r="DO186" s="88"/>
      <c r="DP186" s="88"/>
      <c r="DQ186" s="88"/>
      <c r="DR186" s="88">
        <f t="shared" si="1270"/>
        <v>0</v>
      </c>
      <c r="DS186" s="88">
        <f t="shared" si="1271"/>
        <v>0</v>
      </c>
      <c r="DT186" s="9">
        <v>51792</v>
      </c>
      <c r="DU186" s="9">
        <v>31320</v>
      </c>
      <c r="DV186" s="99">
        <f t="shared" ref="DV186" si="1282">ROUND(((DK186+DL186)-(CR186+CS186))/DT186/10,2)*-1</f>
        <v>0</v>
      </c>
      <c r="DW186" s="99">
        <f t="shared" si="1280"/>
        <v>0</v>
      </c>
      <c r="DX186" s="99">
        <f t="shared" si="1274"/>
        <v>0</v>
      </c>
    </row>
    <row r="187" spans="1:128" x14ac:dyDescent="0.25">
      <c r="A187" s="30"/>
      <c r="B187" s="31"/>
      <c r="C187" s="32"/>
      <c r="D187" s="33" t="s">
        <v>184</v>
      </c>
      <c r="E187" s="31"/>
      <c r="F187" s="31"/>
      <c r="G187" s="32"/>
      <c r="H187" s="34">
        <f t="shared" ref="H187:AB187" si="1283">SUBTOTAL(9,H177:H186)</f>
        <v>410000</v>
      </c>
      <c r="I187" s="34">
        <f t="shared" si="1283"/>
        <v>150000</v>
      </c>
      <c r="J187" s="34">
        <f t="shared" si="1283"/>
        <v>0</v>
      </c>
      <c r="K187" s="34">
        <f t="shared" si="1283"/>
        <v>0</v>
      </c>
      <c r="L187" s="34">
        <f t="shared" si="1283"/>
        <v>0</v>
      </c>
      <c r="M187" s="34">
        <f t="shared" si="1283"/>
        <v>150000</v>
      </c>
      <c r="N187" s="34">
        <f t="shared" si="1283"/>
        <v>0</v>
      </c>
      <c r="O187" s="34">
        <f t="shared" si="1283"/>
        <v>0</v>
      </c>
      <c r="P187" s="34">
        <f t="shared" si="1283"/>
        <v>260000</v>
      </c>
      <c r="Q187" s="34">
        <f t="shared" si="1283"/>
        <v>0</v>
      </c>
      <c r="R187" s="34">
        <f t="shared" si="1283"/>
        <v>260000</v>
      </c>
      <c r="S187" s="34">
        <f t="shared" si="1283"/>
        <v>0</v>
      </c>
      <c r="T187" s="34">
        <f t="shared" si="1283"/>
        <v>-150000</v>
      </c>
      <c r="U187" s="34">
        <f t="shared" si="1283"/>
        <v>-260000</v>
      </c>
      <c r="V187" s="34">
        <f t="shared" si="1283"/>
        <v>-97500</v>
      </c>
      <c r="W187" s="34">
        <f t="shared" si="1283"/>
        <v>-169000</v>
      </c>
      <c r="X187" s="34">
        <f t="shared" si="1283"/>
        <v>322512.98093321663</v>
      </c>
      <c r="Y187" s="34">
        <f t="shared" si="1283"/>
        <v>162244</v>
      </c>
      <c r="Z187" s="48">
        <f t="shared" si="1283"/>
        <v>-0.28999999999999998</v>
      </c>
      <c r="AA187" s="48">
        <f t="shared" si="1283"/>
        <v>-1.22</v>
      </c>
      <c r="AB187" s="48">
        <f t="shared" si="1283"/>
        <v>-1.51</v>
      </c>
      <c r="AC187" s="48">
        <v>-0.19</v>
      </c>
      <c r="AD187" s="48">
        <v>-0.79</v>
      </c>
      <c r="AE187" s="48">
        <f t="shared" ref="AE187:AX187" si="1284">SUBTOTAL(9,AE177:AE186)</f>
        <v>-0.98</v>
      </c>
      <c r="AF187" s="34">
        <f t="shared" si="1284"/>
        <v>410000</v>
      </c>
      <c r="AG187" s="34">
        <f t="shared" si="1284"/>
        <v>150000</v>
      </c>
      <c r="AH187" s="34">
        <f t="shared" si="1284"/>
        <v>0</v>
      </c>
      <c r="AI187" s="34">
        <f t="shared" si="1284"/>
        <v>0</v>
      </c>
      <c r="AJ187" s="34">
        <f t="shared" si="1284"/>
        <v>0</v>
      </c>
      <c r="AK187" s="34">
        <f t="shared" si="1284"/>
        <v>150000</v>
      </c>
      <c r="AL187" s="34">
        <f t="shared" si="1284"/>
        <v>0</v>
      </c>
      <c r="AM187" s="34">
        <f t="shared" si="1284"/>
        <v>0</v>
      </c>
      <c r="AN187" s="34">
        <f t="shared" si="1284"/>
        <v>260000</v>
      </c>
      <c r="AO187" s="34">
        <f t="shared" si="1284"/>
        <v>0</v>
      </c>
      <c r="AP187" s="34">
        <f t="shared" si="1284"/>
        <v>260000</v>
      </c>
      <c r="AQ187" s="34">
        <f t="shared" si="1284"/>
        <v>0</v>
      </c>
      <c r="AR187" s="34">
        <f t="shared" si="1284"/>
        <v>-52500</v>
      </c>
      <c r="AS187" s="34">
        <f t="shared" si="1284"/>
        <v>-91000</v>
      </c>
      <c r="AT187" s="34">
        <f t="shared" si="1284"/>
        <v>322512.98093321663</v>
      </c>
      <c r="AU187" s="34">
        <f t="shared" si="1284"/>
        <v>162244</v>
      </c>
      <c r="AV187" s="48">
        <f t="shared" si="1284"/>
        <v>-0.1</v>
      </c>
      <c r="AW187" s="48">
        <f t="shared" si="1284"/>
        <v>-0.43</v>
      </c>
      <c r="AX187" s="48">
        <f t="shared" si="1284"/>
        <v>-0.53</v>
      </c>
      <c r="AY187"/>
      <c r="AZ187"/>
      <c r="BA187" s="34">
        <f t="shared" ref="BA187:BS187" si="1285">SUBTOTAL(9,BA177:BA186)</f>
        <v>410000</v>
      </c>
      <c r="BB187" s="34">
        <f t="shared" si="1285"/>
        <v>150000</v>
      </c>
      <c r="BC187" s="34">
        <f t="shared" si="1285"/>
        <v>0</v>
      </c>
      <c r="BD187" s="34">
        <f t="shared" si="1285"/>
        <v>0</v>
      </c>
      <c r="BE187" s="34">
        <f t="shared" si="1285"/>
        <v>0</v>
      </c>
      <c r="BF187" s="34">
        <f t="shared" si="1285"/>
        <v>150000</v>
      </c>
      <c r="BG187" s="34">
        <f t="shared" si="1285"/>
        <v>0</v>
      </c>
      <c r="BH187" s="34">
        <f t="shared" si="1285"/>
        <v>0</v>
      </c>
      <c r="BI187" s="34">
        <f t="shared" si="1285"/>
        <v>260000</v>
      </c>
      <c r="BJ187" s="34">
        <f t="shared" si="1285"/>
        <v>0</v>
      </c>
      <c r="BK187" s="34">
        <f t="shared" si="1285"/>
        <v>260000</v>
      </c>
      <c r="BL187" s="34">
        <f t="shared" si="1285"/>
        <v>0</v>
      </c>
      <c r="BM187" s="34">
        <f t="shared" si="1285"/>
        <v>0</v>
      </c>
      <c r="BN187" s="34">
        <f t="shared" si="1285"/>
        <v>0</v>
      </c>
      <c r="BO187" s="34">
        <f t="shared" si="1285"/>
        <v>322512.98093321663</v>
      </c>
      <c r="BP187" s="34">
        <f t="shared" si="1285"/>
        <v>162244</v>
      </c>
      <c r="BQ187" s="48">
        <f t="shared" si="1285"/>
        <v>0</v>
      </c>
      <c r="BR187" s="48">
        <f t="shared" si="1285"/>
        <v>0</v>
      </c>
      <c r="BS187" s="48">
        <f t="shared" si="1285"/>
        <v>0</v>
      </c>
      <c r="BT187" s="34">
        <f t="shared" ref="BT187:CL187" si="1286">SUBTOTAL(9,BT177:BT186)</f>
        <v>410000</v>
      </c>
      <c r="BU187" s="34">
        <f t="shared" si="1286"/>
        <v>150000</v>
      </c>
      <c r="BV187" s="34">
        <f t="shared" si="1286"/>
        <v>0</v>
      </c>
      <c r="BW187" s="34">
        <f t="shared" si="1286"/>
        <v>0</v>
      </c>
      <c r="BX187" s="34">
        <f t="shared" si="1286"/>
        <v>0</v>
      </c>
      <c r="BY187" s="34">
        <f t="shared" si="1286"/>
        <v>150000</v>
      </c>
      <c r="BZ187" s="34">
        <f t="shared" si="1286"/>
        <v>0</v>
      </c>
      <c r="CA187" s="34">
        <f t="shared" si="1286"/>
        <v>0</v>
      </c>
      <c r="CB187" s="34">
        <f t="shared" si="1286"/>
        <v>260000</v>
      </c>
      <c r="CC187" s="34">
        <f t="shared" si="1286"/>
        <v>0</v>
      </c>
      <c r="CD187" s="34">
        <f t="shared" si="1286"/>
        <v>260000</v>
      </c>
      <c r="CE187" s="34">
        <f t="shared" si="1286"/>
        <v>0</v>
      </c>
      <c r="CF187" s="34">
        <f t="shared" si="1286"/>
        <v>0</v>
      </c>
      <c r="CG187" s="34">
        <f t="shared" si="1286"/>
        <v>0</v>
      </c>
      <c r="CH187" s="34">
        <f t="shared" si="1286"/>
        <v>322512.98093321663</v>
      </c>
      <c r="CI187" s="34">
        <f t="shared" si="1286"/>
        <v>162244</v>
      </c>
      <c r="CJ187" s="63">
        <f t="shared" si="1286"/>
        <v>0</v>
      </c>
      <c r="CK187" s="63">
        <f t="shared" si="1286"/>
        <v>0</v>
      </c>
      <c r="CL187" s="63">
        <f t="shared" si="1286"/>
        <v>0</v>
      </c>
      <c r="CM187" s="34">
        <f t="shared" ref="CM187:DE187" si="1287">SUBTOTAL(9,CM177:CM186)</f>
        <v>410000</v>
      </c>
      <c r="CN187" s="34">
        <f t="shared" si="1287"/>
        <v>150000</v>
      </c>
      <c r="CO187" s="34">
        <f t="shared" si="1287"/>
        <v>0</v>
      </c>
      <c r="CP187" s="34">
        <f t="shared" si="1287"/>
        <v>0</v>
      </c>
      <c r="CQ187" s="34">
        <f t="shared" si="1287"/>
        <v>0</v>
      </c>
      <c r="CR187" s="34">
        <f t="shared" si="1287"/>
        <v>150000</v>
      </c>
      <c r="CS187" s="34">
        <f t="shared" si="1287"/>
        <v>0</v>
      </c>
      <c r="CT187" s="34">
        <f t="shared" si="1287"/>
        <v>0</v>
      </c>
      <c r="CU187" s="34">
        <f t="shared" si="1287"/>
        <v>260000</v>
      </c>
      <c r="CV187" s="34">
        <f t="shared" si="1287"/>
        <v>0</v>
      </c>
      <c r="CW187" s="34">
        <f t="shared" si="1287"/>
        <v>260000</v>
      </c>
      <c r="CX187" s="34">
        <f t="shared" si="1287"/>
        <v>0</v>
      </c>
      <c r="CY187" s="34">
        <f t="shared" si="1287"/>
        <v>0</v>
      </c>
      <c r="CZ187" s="34">
        <f t="shared" si="1287"/>
        <v>0</v>
      </c>
      <c r="DA187" s="34">
        <f t="shared" si="1287"/>
        <v>322512.98093321663</v>
      </c>
      <c r="DB187" s="34">
        <f t="shared" si="1287"/>
        <v>162244</v>
      </c>
      <c r="DC187" s="63">
        <f t="shared" si="1287"/>
        <v>0</v>
      </c>
      <c r="DD187" s="63">
        <f t="shared" si="1287"/>
        <v>0</v>
      </c>
      <c r="DE187" s="63">
        <f t="shared" si="1287"/>
        <v>0</v>
      </c>
      <c r="DF187" s="34">
        <f t="shared" ref="DF187:DX187" si="1288">SUBTOTAL(9,DF177:DF186)</f>
        <v>410000</v>
      </c>
      <c r="DG187" s="34">
        <f t="shared" si="1288"/>
        <v>150000</v>
      </c>
      <c r="DH187" s="34">
        <f t="shared" si="1288"/>
        <v>0</v>
      </c>
      <c r="DI187" s="34">
        <f t="shared" si="1288"/>
        <v>0</v>
      </c>
      <c r="DJ187" s="34">
        <f t="shared" si="1288"/>
        <v>0</v>
      </c>
      <c r="DK187" s="34">
        <f t="shared" si="1288"/>
        <v>150000</v>
      </c>
      <c r="DL187" s="34">
        <f t="shared" si="1288"/>
        <v>0</v>
      </c>
      <c r="DM187" s="34">
        <f t="shared" si="1288"/>
        <v>0</v>
      </c>
      <c r="DN187" s="34">
        <f t="shared" si="1288"/>
        <v>260000</v>
      </c>
      <c r="DO187" s="34">
        <f t="shared" si="1288"/>
        <v>0</v>
      </c>
      <c r="DP187" s="34">
        <f t="shared" si="1288"/>
        <v>260000</v>
      </c>
      <c r="DQ187" s="34">
        <f t="shared" si="1288"/>
        <v>0</v>
      </c>
      <c r="DR187" s="34">
        <f t="shared" si="1288"/>
        <v>0</v>
      </c>
      <c r="DS187" s="34">
        <f t="shared" si="1288"/>
        <v>0</v>
      </c>
      <c r="DT187" s="34">
        <f t="shared" si="1288"/>
        <v>322512.98093321663</v>
      </c>
      <c r="DU187" s="34">
        <f t="shared" si="1288"/>
        <v>162244</v>
      </c>
      <c r="DV187" s="63">
        <f t="shared" si="1288"/>
        <v>0</v>
      </c>
      <c r="DW187" s="63">
        <f t="shared" si="1288"/>
        <v>0</v>
      </c>
      <c r="DX187" s="63">
        <f t="shared" si="1288"/>
        <v>0</v>
      </c>
    </row>
    <row r="188" spans="1:128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41">
        <f t="shared" ref="H188:H195" si="1289">I188+P188</f>
        <v>56000</v>
      </c>
      <c r="I188" s="41">
        <f t="shared" ref="I188:I195" si="1290">K188+L188+M188+N188+O188</f>
        <v>30000</v>
      </c>
      <c r="J188" s="5"/>
      <c r="K188" s="9"/>
      <c r="L188" s="9"/>
      <c r="M188" s="9">
        <v>30000</v>
      </c>
      <c r="N188" s="9"/>
      <c r="O188" s="9"/>
      <c r="P188" s="41">
        <f t="shared" ref="P188:P195" si="1291">Q188+R188+S188</f>
        <v>26000</v>
      </c>
      <c r="Q188" s="9"/>
      <c r="R188" s="9">
        <v>26000</v>
      </c>
      <c r="S188" s="9"/>
      <c r="T188" s="71">
        <f t="shared" ref="T188:T195" si="1292">(L188+M188+N188)*-1</f>
        <v>-30000</v>
      </c>
      <c r="U188" s="71">
        <f t="shared" ref="U188:U195" si="1293">(Q188+R188)*-1</f>
        <v>-26000</v>
      </c>
      <c r="V188" s="9">
        <f t="shared" ref="V188:W195" si="1294">ROUND(T188*0.65,0)</f>
        <v>-19500</v>
      </c>
      <c r="W188" s="9">
        <f t="shared" si="1294"/>
        <v>-16900</v>
      </c>
      <c r="X188" s="9">
        <v>52259</v>
      </c>
      <c r="Y188" s="9">
        <v>21350</v>
      </c>
      <c r="Z188" s="76">
        <f t="shared" ref="Z188:Z195" si="1295">IF(T188=0,0,ROUND((T188+L188)/X188/10,2))</f>
        <v>-0.06</v>
      </c>
      <c r="AA188" s="76">
        <f t="shared" ref="AA188:AA195" si="1296">IF(U188=0,0,ROUND((U188+Q188)/Y188/10,2))</f>
        <v>-0.12</v>
      </c>
      <c r="AB188" s="76">
        <f t="shared" ref="AB188:AB195" si="1297">Z188+AA188</f>
        <v>-0.18</v>
      </c>
      <c r="AC188" s="47">
        <v>-0.04</v>
      </c>
      <c r="AD188" s="47">
        <v>-0.08</v>
      </c>
      <c r="AE188" s="47">
        <f t="shared" ref="AE188:AE195" si="1298">AC188+AD188</f>
        <v>-0.12</v>
      </c>
      <c r="AF188" s="41">
        <f t="shared" ref="AF188:AF195" si="1299">AG188+AN188</f>
        <v>56000</v>
      </c>
      <c r="AG188" s="41">
        <f t="shared" ref="AG188:AG195" si="1300">AI188+AJ188+AK188+AL188+AM188</f>
        <v>30000</v>
      </c>
      <c r="AH188" s="5"/>
      <c r="AI188" s="9"/>
      <c r="AJ188" s="9"/>
      <c r="AK188" s="9">
        <v>30000</v>
      </c>
      <c r="AL188" s="9"/>
      <c r="AM188" s="9"/>
      <c r="AN188" s="41">
        <f t="shared" ref="AN188:AN195" si="1301">AO188+AP188+AQ188</f>
        <v>26000</v>
      </c>
      <c r="AO188" s="9"/>
      <c r="AP188" s="9">
        <v>26000</v>
      </c>
      <c r="AQ188" s="9"/>
      <c r="AR188" s="88">
        <f t="shared" ref="AR188:AR195" si="1302">((AL188+AK188+AJ188)-((V188)*-1))*-1</f>
        <v>-10500</v>
      </c>
      <c r="AS188" s="88">
        <f t="shared" ref="AS188:AS195" si="1303">((AO188+AP188)-((W188)*-1))*-1</f>
        <v>-9100</v>
      </c>
      <c r="AT188" s="9">
        <v>52259</v>
      </c>
      <c r="AU188" s="9">
        <v>21350</v>
      </c>
      <c r="AV188" s="93">
        <f t="shared" ref="AV188:AV195" si="1304">ROUND((AY188/AT188/10)+(AC188),2)*-1</f>
        <v>-0.02</v>
      </c>
      <c r="AW188" s="93">
        <f t="shared" ref="AW188:AW195" si="1305">ROUND((AZ188/AU188/10)+AD188,2)*-1</f>
        <v>-0.04</v>
      </c>
      <c r="AX188" s="93">
        <f t="shared" ref="AX188:AX195" si="1306">AV188+AW188</f>
        <v>-0.06</v>
      </c>
      <c r="AY188" s="95">
        <f t="shared" ref="AY188:AY195" si="1307">AK188+AL188</f>
        <v>30000</v>
      </c>
      <c r="AZ188" s="95">
        <f t="shared" ref="AZ188:AZ195" si="1308">AP188</f>
        <v>26000</v>
      </c>
      <c r="BA188" s="96">
        <f t="shared" ref="BA188:BA195" si="1309">BB188+BI188</f>
        <v>56000</v>
      </c>
      <c r="BB188" s="96">
        <f t="shared" ref="BB188:BB195" si="1310">BD188+BE188+BF188+BG188+BH188</f>
        <v>30000</v>
      </c>
      <c r="BC188" s="97"/>
      <c r="BD188" s="88"/>
      <c r="BE188" s="88"/>
      <c r="BF188" s="88">
        <v>30000</v>
      </c>
      <c r="BG188" s="88"/>
      <c r="BH188" s="88"/>
      <c r="BI188" s="96">
        <f t="shared" ref="BI188:BI195" si="1311">BJ188+BK188+BL188</f>
        <v>26000</v>
      </c>
      <c r="BJ188" s="88"/>
      <c r="BK188" s="88">
        <v>26000</v>
      </c>
      <c r="BL188" s="88"/>
      <c r="BM188" s="88">
        <f t="shared" ref="BM188:BM195" si="1312">(BE188+BF188+BG188)-(AJ188+AK188+AL188)</f>
        <v>0</v>
      </c>
      <c r="BN188" s="88">
        <f t="shared" ref="BN188:BN195" si="1313">(BJ188+BK188)-(AO188+AP188)</f>
        <v>0</v>
      </c>
      <c r="BO188" s="9">
        <v>52259</v>
      </c>
      <c r="BP188" s="9">
        <v>21350</v>
      </c>
      <c r="BQ188" s="93">
        <f t="shared" ref="BQ188:BQ195" si="1314">ROUND(((BF188+BG188)-(AK188+AL188))/BO188/10,2)*-1</f>
        <v>0</v>
      </c>
      <c r="BR188" s="93">
        <f t="shared" ref="BR188:BR195" si="1315">ROUND(((BK188-AP188)/BP188/10),2)*-1</f>
        <v>0</v>
      </c>
      <c r="BS188" s="93">
        <f t="shared" ref="BS188:BS195" si="1316">BQ188+BR188</f>
        <v>0</v>
      </c>
      <c r="BT188" s="96">
        <f t="shared" ref="BT188:BT195" si="1317">BU188+CB188</f>
        <v>56000</v>
      </c>
      <c r="BU188" s="96">
        <f t="shared" ref="BU188:BU195" si="1318">BW188+BX188+BY188+BZ188+CA188</f>
        <v>30000</v>
      </c>
      <c r="BV188" s="97"/>
      <c r="BW188" s="88"/>
      <c r="BX188" s="88"/>
      <c r="BY188" s="88">
        <v>30000</v>
      </c>
      <c r="BZ188" s="88"/>
      <c r="CA188" s="88"/>
      <c r="CB188" s="96">
        <f t="shared" ref="CB188:CB195" si="1319">CC188+CD188+CE188</f>
        <v>26000</v>
      </c>
      <c r="CC188" s="88"/>
      <c r="CD188" s="88">
        <v>26000</v>
      </c>
      <c r="CE188" s="88"/>
      <c r="CF188" s="88">
        <f t="shared" ref="CF188:CF195" si="1320">(BX188+BY188+BZ188)-(BE188+BF188+BG188)</f>
        <v>0</v>
      </c>
      <c r="CG188" s="88">
        <f t="shared" ref="CG188:CG195" si="1321">(CC188+CD188)-(BJ188+BK188)</f>
        <v>0</v>
      </c>
      <c r="CH188" s="9">
        <v>52259</v>
      </c>
      <c r="CI188" s="9">
        <v>21350</v>
      </c>
      <c r="CJ188" s="99">
        <f t="shared" ref="CJ188:CJ195" si="1322">ROUND(((BY188+BZ188)-(BF188+BG188))/CH188/10,2)*-1</f>
        <v>0</v>
      </c>
      <c r="CK188" s="99">
        <f t="shared" ref="CK188:CK195" si="1323">ROUND(((CD188-BK188)/CI188/10),2)*-1</f>
        <v>0</v>
      </c>
      <c r="CL188" s="99">
        <f t="shared" ref="CL188:CL195" si="1324">CJ188+CK188</f>
        <v>0</v>
      </c>
      <c r="CM188" s="96">
        <f t="shared" ref="CM188:CM195" si="1325">CN188+CU188</f>
        <v>56000</v>
      </c>
      <c r="CN188" s="96">
        <f t="shared" ref="CN188:CN195" si="1326">CP188+CQ188+CR188+CS188+CT188</f>
        <v>30000</v>
      </c>
      <c r="CO188" s="97"/>
      <c r="CP188" s="88"/>
      <c r="CQ188" s="88"/>
      <c r="CR188" s="88">
        <v>30000</v>
      </c>
      <c r="CS188" s="88"/>
      <c r="CT188" s="88"/>
      <c r="CU188" s="96">
        <f t="shared" ref="CU188:CU195" si="1327">CV188+CW188+CX188</f>
        <v>26000</v>
      </c>
      <c r="CV188" s="88"/>
      <c r="CW188" s="88">
        <v>26000</v>
      </c>
      <c r="CX188" s="88"/>
      <c r="CY188" s="88">
        <f t="shared" ref="CY188:CY195" si="1328">(CQ188+CR188+CS188)-(BX188+BY188+BZ188)</f>
        <v>0</v>
      </c>
      <c r="CZ188" s="88">
        <f t="shared" ref="CZ188:CZ195" si="1329">(CV188+CW188)-(CC188+CD188)</f>
        <v>0</v>
      </c>
      <c r="DA188" s="9">
        <v>52259</v>
      </c>
      <c r="DB188" s="9">
        <v>21350</v>
      </c>
      <c r="DC188" s="99">
        <f t="shared" ref="DC188:DC189" si="1330">ROUND(((CR188+CS188)-(BY188+BZ188))/DA188/10,2)*-1</f>
        <v>0</v>
      </c>
      <c r="DD188" s="99">
        <f t="shared" ref="DD188:DD189" si="1331">ROUND(((CW188-CD188)/DB188/10),2)*-1</f>
        <v>0</v>
      </c>
      <c r="DE188" s="99">
        <f t="shared" ref="DE188:DE195" si="1332">DC188+DD188</f>
        <v>0</v>
      </c>
      <c r="DF188" s="96">
        <f t="shared" ref="DF188:DF195" si="1333">DG188+DN188</f>
        <v>56000</v>
      </c>
      <c r="DG188" s="96">
        <f t="shared" ref="DG188:DG195" si="1334">DI188+DJ188+DK188+DL188+DM188</f>
        <v>30000</v>
      </c>
      <c r="DH188" s="97"/>
      <c r="DI188" s="88"/>
      <c r="DJ188" s="88"/>
      <c r="DK188" s="88">
        <v>30000</v>
      </c>
      <c r="DL188" s="88"/>
      <c r="DM188" s="88"/>
      <c r="DN188" s="96">
        <f t="shared" ref="DN188:DN195" si="1335">DO188+DP188+DQ188</f>
        <v>26000</v>
      </c>
      <c r="DO188" s="88"/>
      <c r="DP188" s="88">
        <v>26000</v>
      </c>
      <c r="DQ188" s="88"/>
      <c r="DR188" s="88">
        <f t="shared" ref="DR188:DR195" si="1336">(DJ188+DK188+DL188)-(CQ188+CR188+CS188)</f>
        <v>0</v>
      </c>
      <c r="DS188" s="88">
        <f t="shared" ref="DS188:DS195" si="1337">(DO188+DP188)-(CV188+CW188)</f>
        <v>0</v>
      </c>
      <c r="DT188" s="9">
        <v>52259</v>
      </c>
      <c r="DU188" s="9">
        <v>21350</v>
      </c>
      <c r="DV188" s="99">
        <f t="shared" ref="DV188:DV189" si="1338">ROUND(((DK188+DL188)-(CR188+CS188))/DT188/10,2)*-1</f>
        <v>0</v>
      </c>
      <c r="DW188" s="99">
        <f t="shared" ref="DW188:DW189" si="1339">ROUND(((DP188-CW188)/DU188/10),2)*-1</f>
        <v>0</v>
      </c>
      <c r="DX188" s="99">
        <f t="shared" ref="DX188:DX195" si="1340">DV188+DW188</f>
        <v>0</v>
      </c>
    </row>
    <row r="189" spans="1:128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41">
        <f t="shared" si="1289"/>
        <v>0</v>
      </c>
      <c r="I189" s="41">
        <f t="shared" si="1290"/>
        <v>0</v>
      </c>
      <c r="J189" s="5"/>
      <c r="K189" s="9"/>
      <c r="L189" s="9"/>
      <c r="M189" s="9"/>
      <c r="N189" s="9"/>
      <c r="O189" s="9"/>
      <c r="P189" s="41">
        <f t="shared" si="1291"/>
        <v>0</v>
      </c>
      <c r="Q189" s="9"/>
      <c r="R189" s="9"/>
      <c r="S189" s="9"/>
      <c r="T189" s="71">
        <f t="shared" si="1292"/>
        <v>0</v>
      </c>
      <c r="U189" s="71">
        <f t="shared" si="1293"/>
        <v>0</v>
      </c>
      <c r="V189" s="9">
        <f t="shared" si="1294"/>
        <v>0</v>
      </c>
      <c r="W189" s="9">
        <f t="shared" si="1294"/>
        <v>0</v>
      </c>
      <c r="X189" s="9">
        <v>52259</v>
      </c>
      <c r="Y189" s="9">
        <v>21350</v>
      </c>
      <c r="Z189" s="76">
        <f t="shared" si="1295"/>
        <v>0</v>
      </c>
      <c r="AA189" s="76">
        <f t="shared" si="1296"/>
        <v>0</v>
      </c>
      <c r="AB189" s="76">
        <f t="shared" si="1297"/>
        <v>0</v>
      </c>
      <c r="AC189" s="47">
        <v>0</v>
      </c>
      <c r="AD189" s="47">
        <v>0</v>
      </c>
      <c r="AE189" s="47">
        <f t="shared" si="1298"/>
        <v>0</v>
      </c>
      <c r="AF189" s="41">
        <f t="shared" si="1299"/>
        <v>0</v>
      </c>
      <c r="AG189" s="41">
        <f t="shared" si="1300"/>
        <v>0</v>
      </c>
      <c r="AH189" s="5"/>
      <c r="AI189" s="9"/>
      <c r="AJ189" s="9"/>
      <c r="AK189" s="9"/>
      <c r="AL189" s="9"/>
      <c r="AM189" s="9"/>
      <c r="AN189" s="41">
        <f t="shared" si="1301"/>
        <v>0</v>
      </c>
      <c r="AO189" s="9"/>
      <c r="AP189" s="9"/>
      <c r="AQ189" s="9"/>
      <c r="AR189" s="88">
        <f t="shared" si="1302"/>
        <v>0</v>
      </c>
      <c r="AS189" s="88">
        <f t="shared" si="1303"/>
        <v>0</v>
      </c>
      <c r="AT189" s="9">
        <v>52259</v>
      </c>
      <c r="AU189" s="9">
        <v>21350</v>
      </c>
      <c r="AV189" s="93">
        <f t="shared" si="1304"/>
        <v>0</v>
      </c>
      <c r="AW189" s="93">
        <f t="shared" si="1305"/>
        <v>0</v>
      </c>
      <c r="AX189" s="93">
        <f t="shared" si="1306"/>
        <v>0</v>
      </c>
      <c r="AY189" s="95">
        <f t="shared" si="1307"/>
        <v>0</v>
      </c>
      <c r="AZ189" s="95">
        <f t="shared" si="1308"/>
        <v>0</v>
      </c>
      <c r="BA189" s="96">
        <f t="shared" si="1309"/>
        <v>0</v>
      </c>
      <c r="BB189" s="96">
        <f t="shared" si="1310"/>
        <v>0</v>
      </c>
      <c r="BC189" s="97"/>
      <c r="BD189" s="88"/>
      <c r="BE189" s="88"/>
      <c r="BF189" s="88"/>
      <c r="BG189" s="88"/>
      <c r="BH189" s="88"/>
      <c r="BI189" s="96">
        <f t="shared" si="1311"/>
        <v>0</v>
      </c>
      <c r="BJ189" s="88"/>
      <c r="BK189" s="88"/>
      <c r="BL189" s="88"/>
      <c r="BM189" s="88">
        <f t="shared" si="1312"/>
        <v>0</v>
      </c>
      <c r="BN189" s="88">
        <f t="shared" si="1313"/>
        <v>0</v>
      </c>
      <c r="BO189" s="9">
        <v>52259</v>
      </c>
      <c r="BP189" s="9">
        <v>21350</v>
      </c>
      <c r="BQ189" s="93">
        <f t="shared" si="1314"/>
        <v>0</v>
      </c>
      <c r="BR189" s="93">
        <f t="shared" si="1315"/>
        <v>0</v>
      </c>
      <c r="BS189" s="93">
        <f t="shared" si="1316"/>
        <v>0</v>
      </c>
      <c r="BT189" s="96">
        <f t="shared" si="1317"/>
        <v>0</v>
      </c>
      <c r="BU189" s="96">
        <f t="shared" si="1318"/>
        <v>0</v>
      </c>
      <c r="BV189" s="97"/>
      <c r="BW189" s="88"/>
      <c r="BX189" s="88"/>
      <c r="BY189" s="88"/>
      <c r="BZ189" s="88"/>
      <c r="CA189" s="88"/>
      <c r="CB189" s="96">
        <f t="shared" si="1319"/>
        <v>0</v>
      </c>
      <c r="CC189" s="88"/>
      <c r="CD189" s="88"/>
      <c r="CE189" s="88"/>
      <c r="CF189" s="88">
        <f t="shared" si="1320"/>
        <v>0</v>
      </c>
      <c r="CG189" s="88">
        <f t="shared" si="1321"/>
        <v>0</v>
      </c>
      <c r="CH189" s="9">
        <v>52259</v>
      </c>
      <c r="CI189" s="9">
        <v>21350</v>
      </c>
      <c r="CJ189" s="99">
        <f t="shared" si="1322"/>
        <v>0</v>
      </c>
      <c r="CK189" s="99">
        <f t="shared" si="1323"/>
        <v>0</v>
      </c>
      <c r="CL189" s="99">
        <f t="shared" si="1324"/>
        <v>0</v>
      </c>
      <c r="CM189" s="96">
        <f t="shared" si="1325"/>
        <v>0</v>
      </c>
      <c r="CN189" s="96">
        <f t="shared" si="1326"/>
        <v>0</v>
      </c>
      <c r="CO189" s="97"/>
      <c r="CP189" s="88"/>
      <c r="CQ189" s="88"/>
      <c r="CR189" s="88"/>
      <c r="CS189" s="88"/>
      <c r="CT189" s="88"/>
      <c r="CU189" s="96">
        <f t="shared" si="1327"/>
        <v>0</v>
      </c>
      <c r="CV189" s="88"/>
      <c r="CW189" s="88"/>
      <c r="CX189" s="88"/>
      <c r="CY189" s="88">
        <f t="shared" si="1328"/>
        <v>0</v>
      </c>
      <c r="CZ189" s="88">
        <f t="shared" si="1329"/>
        <v>0</v>
      </c>
      <c r="DA189" s="9">
        <v>52259</v>
      </c>
      <c r="DB189" s="9">
        <v>21350</v>
      </c>
      <c r="DC189" s="99">
        <f t="shared" si="1330"/>
        <v>0</v>
      </c>
      <c r="DD189" s="99">
        <f t="shared" si="1331"/>
        <v>0</v>
      </c>
      <c r="DE189" s="99">
        <f t="shared" si="1332"/>
        <v>0</v>
      </c>
      <c r="DF189" s="96">
        <f t="shared" si="1333"/>
        <v>0</v>
      </c>
      <c r="DG189" s="96">
        <f t="shared" si="1334"/>
        <v>0</v>
      </c>
      <c r="DH189" s="97"/>
      <c r="DI189" s="88"/>
      <c r="DJ189" s="88"/>
      <c r="DK189" s="88"/>
      <c r="DL189" s="88"/>
      <c r="DM189" s="88"/>
      <c r="DN189" s="96">
        <f t="shared" si="1335"/>
        <v>0</v>
      </c>
      <c r="DO189" s="88"/>
      <c r="DP189" s="88"/>
      <c r="DQ189" s="88"/>
      <c r="DR189" s="88">
        <f t="shared" si="1336"/>
        <v>0</v>
      </c>
      <c r="DS189" s="88">
        <f t="shared" si="1337"/>
        <v>0</v>
      </c>
      <c r="DT189" s="9">
        <v>52259</v>
      </c>
      <c r="DU189" s="9">
        <v>21350</v>
      </c>
      <c r="DV189" s="99">
        <f t="shared" si="1338"/>
        <v>0</v>
      </c>
      <c r="DW189" s="99">
        <f t="shared" si="1339"/>
        <v>0</v>
      </c>
      <c r="DX189" s="99">
        <f t="shared" si="1340"/>
        <v>0</v>
      </c>
    </row>
    <row r="190" spans="1:128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41">
        <f t="shared" si="1289"/>
        <v>0</v>
      </c>
      <c r="I190" s="41">
        <f t="shared" si="1290"/>
        <v>0</v>
      </c>
      <c r="J190" s="5"/>
      <c r="K190" s="9"/>
      <c r="L190" s="9"/>
      <c r="M190" s="9"/>
      <c r="N190" s="9"/>
      <c r="O190" s="9"/>
      <c r="P190" s="41">
        <f t="shared" si="1291"/>
        <v>0</v>
      </c>
      <c r="Q190" s="9"/>
      <c r="R190" s="9"/>
      <c r="S190" s="9"/>
      <c r="T190" s="71">
        <f t="shared" si="1292"/>
        <v>0</v>
      </c>
      <c r="U190" s="71">
        <f t="shared" si="1293"/>
        <v>0</v>
      </c>
      <c r="V190" s="9">
        <f t="shared" si="1294"/>
        <v>0</v>
      </c>
      <c r="W190" s="9">
        <f t="shared" si="1294"/>
        <v>0</v>
      </c>
      <c r="X190" s="46" t="s">
        <v>225</v>
      </c>
      <c r="Y190" s="46" t="s">
        <v>225</v>
      </c>
      <c r="Z190" s="76">
        <f t="shared" si="1295"/>
        <v>0</v>
      </c>
      <c r="AA190" s="76">
        <f t="shared" si="1296"/>
        <v>0</v>
      </c>
      <c r="AB190" s="76">
        <f t="shared" si="1297"/>
        <v>0</v>
      </c>
      <c r="AC190" s="47">
        <v>0</v>
      </c>
      <c r="AD190" s="47">
        <v>0</v>
      </c>
      <c r="AE190" s="47">
        <f t="shared" si="1298"/>
        <v>0</v>
      </c>
      <c r="AF190" s="41">
        <f t="shared" si="1299"/>
        <v>0</v>
      </c>
      <c r="AG190" s="41">
        <f t="shared" si="1300"/>
        <v>0</v>
      </c>
      <c r="AH190" s="5"/>
      <c r="AI190" s="9"/>
      <c r="AJ190" s="9"/>
      <c r="AK190" s="9"/>
      <c r="AL190" s="9"/>
      <c r="AM190" s="9"/>
      <c r="AN190" s="41">
        <f t="shared" si="1301"/>
        <v>0</v>
      </c>
      <c r="AO190" s="9"/>
      <c r="AP190" s="9"/>
      <c r="AQ190" s="9"/>
      <c r="AR190" s="88">
        <f t="shared" si="1302"/>
        <v>0</v>
      </c>
      <c r="AS190" s="88">
        <f t="shared" si="1303"/>
        <v>0</v>
      </c>
      <c r="AT190" s="46" t="s">
        <v>225</v>
      </c>
      <c r="AU190" s="46" t="s">
        <v>225</v>
      </c>
      <c r="AV190" s="93">
        <v>0</v>
      </c>
      <c r="AW190" s="93">
        <v>0</v>
      </c>
      <c r="AX190" s="93">
        <f t="shared" si="1306"/>
        <v>0</v>
      </c>
      <c r="AY190" s="95">
        <f t="shared" si="1307"/>
        <v>0</v>
      </c>
      <c r="AZ190" s="95">
        <f t="shared" si="1308"/>
        <v>0</v>
      </c>
      <c r="BA190" s="96">
        <f t="shared" si="1309"/>
        <v>0</v>
      </c>
      <c r="BB190" s="96">
        <f t="shared" si="1310"/>
        <v>0</v>
      </c>
      <c r="BC190" s="97"/>
      <c r="BD190" s="88"/>
      <c r="BE190" s="88"/>
      <c r="BF190" s="88"/>
      <c r="BG190" s="88"/>
      <c r="BH190" s="88"/>
      <c r="BI190" s="96">
        <f t="shared" si="1311"/>
        <v>0</v>
      </c>
      <c r="BJ190" s="88"/>
      <c r="BK190" s="88"/>
      <c r="BL190" s="88"/>
      <c r="BM190" s="88">
        <f t="shared" si="1312"/>
        <v>0</v>
      </c>
      <c r="BN190" s="88">
        <f t="shared" si="1313"/>
        <v>0</v>
      </c>
      <c r="BO190" s="46" t="s">
        <v>225</v>
      </c>
      <c r="BP190" s="46" t="s">
        <v>225</v>
      </c>
      <c r="BQ190" s="93">
        <v>0</v>
      </c>
      <c r="BR190" s="93">
        <v>0</v>
      </c>
      <c r="BS190" s="93">
        <f t="shared" si="1316"/>
        <v>0</v>
      </c>
      <c r="BT190" s="96">
        <f t="shared" si="1317"/>
        <v>0</v>
      </c>
      <c r="BU190" s="96">
        <f t="shared" si="1318"/>
        <v>0</v>
      </c>
      <c r="BV190" s="97"/>
      <c r="BW190" s="88"/>
      <c r="BX190" s="88"/>
      <c r="BY190" s="88"/>
      <c r="BZ190" s="88"/>
      <c r="CA190" s="88"/>
      <c r="CB190" s="96">
        <f t="shared" si="1319"/>
        <v>0</v>
      </c>
      <c r="CC190" s="88"/>
      <c r="CD190" s="88"/>
      <c r="CE190" s="88"/>
      <c r="CF190" s="88">
        <f t="shared" si="1320"/>
        <v>0</v>
      </c>
      <c r="CG190" s="88">
        <f t="shared" si="1321"/>
        <v>0</v>
      </c>
      <c r="CH190" s="46" t="s">
        <v>225</v>
      </c>
      <c r="CI190" s="46" t="s">
        <v>225</v>
      </c>
      <c r="CJ190" s="99">
        <v>0</v>
      </c>
      <c r="CK190" s="99">
        <v>0</v>
      </c>
      <c r="CL190" s="99">
        <f t="shared" si="1324"/>
        <v>0</v>
      </c>
      <c r="CM190" s="96">
        <f t="shared" si="1325"/>
        <v>0</v>
      </c>
      <c r="CN190" s="96">
        <f t="shared" si="1326"/>
        <v>0</v>
      </c>
      <c r="CO190" s="97"/>
      <c r="CP190" s="88"/>
      <c r="CQ190" s="88"/>
      <c r="CR190" s="88"/>
      <c r="CS190" s="88"/>
      <c r="CT190" s="88"/>
      <c r="CU190" s="96">
        <f t="shared" si="1327"/>
        <v>0</v>
      </c>
      <c r="CV190" s="88"/>
      <c r="CW190" s="88"/>
      <c r="CX190" s="88"/>
      <c r="CY190" s="88">
        <f t="shared" si="1328"/>
        <v>0</v>
      </c>
      <c r="CZ190" s="88">
        <f t="shared" si="1329"/>
        <v>0</v>
      </c>
      <c r="DA190" s="46" t="s">
        <v>225</v>
      </c>
      <c r="DB190" s="46" t="s">
        <v>225</v>
      </c>
      <c r="DC190" s="99">
        <v>0</v>
      </c>
      <c r="DD190" s="99">
        <v>0</v>
      </c>
      <c r="DE190" s="99">
        <f t="shared" si="1332"/>
        <v>0</v>
      </c>
      <c r="DF190" s="96">
        <f t="shared" si="1333"/>
        <v>0</v>
      </c>
      <c r="DG190" s="96">
        <f t="shared" si="1334"/>
        <v>0</v>
      </c>
      <c r="DH190" s="97"/>
      <c r="DI190" s="88"/>
      <c r="DJ190" s="88"/>
      <c r="DK190" s="88"/>
      <c r="DL190" s="88"/>
      <c r="DM190" s="88"/>
      <c r="DN190" s="96">
        <f t="shared" si="1335"/>
        <v>0</v>
      </c>
      <c r="DO190" s="88"/>
      <c r="DP190" s="88"/>
      <c r="DQ190" s="88"/>
      <c r="DR190" s="88">
        <f t="shared" si="1336"/>
        <v>0</v>
      </c>
      <c r="DS190" s="88">
        <f t="shared" si="1337"/>
        <v>0</v>
      </c>
      <c r="DT190" s="46" t="s">
        <v>225</v>
      </c>
      <c r="DU190" s="46" t="s">
        <v>225</v>
      </c>
      <c r="DV190" s="99">
        <v>0</v>
      </c>
      <c r="DW190" s="99">
        <v>0</v>
      </c>
      <c r="DX190" s="99">
        <f t="shared" si="1340"/>
        <v>0</v>
      </c>
    </row>
    <row r="191" spans="1:128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41">
        <f t="shared" si="1289"/>
        <v>27000</v>
      </c>
      <c r="I191" s="41">
        <f t="shared" si="1290"/>
        <v>0</v>
      </c>
      <c r="J191" s="5"/>
      <c r="K191" s="9"/>
      <c r="L191" s="9"/>
      <c r="M191" s="9"/>
      <c r="N191" s="9"/>
      <c r="O191" s="9"/>
      <c r="P191" s="41">
        <f t="shared" si="1291"/>
        <v>27000</v>
      </c>
      <c r="Q191" s="9"/>
      <c r="R191" s="9">
        <v>27000</v>
      </c>
      <c r="S191" s="9"/>
      <c r="T191" s="71">
        <f t="shared" si="1292"/>
        <v>0</v>
      </c>
      <c r="U191" s="71">
        <f t="shared" si="1293"/>
        <v>-27000</v>
      </c>
      <c r="V191" s="9">
        <f t="shared" si="1294"/>
        <v>0</v>
      </c>
      <c r="W191" s="9">
        <f t="shared" si="1294"/>
        <v>-17550</v>
      </c>
      <c r="X191" s="46" t="s">
        <v>225</v>
      </c>
      <c r="Y191" s="9">
        <v>26460</v>
      </c>
      <c r="Z191" s="76">
        <f t="shared" si="1295"/>
        <v>0</v>
      </c>
      <c r="AA191" s="76">
        <f t="shared" si="1296"/>
        <v>-0.1</v>
      </c>
      <c r="AB191" s="76">
        <f t="shared" si="1297"/>
        <v>-0.1</v>
      </c>
      <c r="AC191" s="47">
        <v>0</v>
      </c>
      <c r="AD191" s="47">
        <v>-7.0000000000000007E-2</v>
      </c>
      <c r="AE191" s="47">
        <f t="shared" si="1298"/>
        <v>-7.0000000000000007E-2</v>
      </c>
      <c r="AF191" s="41">
        <f t="shared" si="1299"/>
        <v>27000</v>
      </c>
      <c r="AG191" s="41">
        <f t="shared" si="1300"/>
        <v>0</v>
      </c>
      <c r="AH191" s="5"/>
      <c r="AI191" s="9"/>
      <c r="AJ191" s="9"/>
      <c r="AK191" s="9"/>
      <c r="AL191" s="9"/>
      <c r="AM191" s="9"/>
      <c r="AN191" s="41">
        <f t="shared" si="1301"/>
        <v>27000</v>
      </c>
      <c r="AO191" s="9"/>
      <c r="AP191" s="9">
        <v>27000</v>
      </c>
      <c r="AQ191" s="9"/>
      <c r="AR191" s="88">
        <f t="shared" si="1302"/>
        <v>0</v>
      </c>
      <c r="AS191" s="88">
        <f t="shared" si="1303"/>
        <v>-9450</v>
      </c>
      <c r="AT191" s="46" t="s">
        <v>225</v>
      </c>
      <c r="AU191" s="9">
        <v>26460</v>
      </c>
      <c r="AV191" s="93">
        <v>0</v>
      </c>
      <c r="AW191" s="93">
        <f t="shared" si="1305"/>
        <v>-0.03</v>
      </c>
      <c r="AX191" s="93">
        <f t="shared" si="1306"/>
        <v>-0.03</v>
      </c>
      <c r="AY191" s="95">
        <f t="shared" si="1307"/>
        <v>0</v>
      </c>
      <c r="AZ191" s="95">
        <f t="shared" si="1308"/>
        <v>27000</v>
      </c>
      <c r="BA191" s="96">
        <f t="shared" si="1309"/>
        <v>27000</v>
      </c>
      <c r="BB191" s="96">
        <f t="shared" si="1310"/>
        <v>0</v>
      </c>
      <c r="BC191" s="97"/>
      <c r="BD191" s="88"/>
      <c r="BE191" s="88"/>
      <c r="BF191" s="88"/>
      <c r="BG191" s="88"/>
      <c r="BH191" s="88"/>
      <c r="BI191" s="96">
        <f t="shared" si="1311"/>
        <v>27000</v>
      </c>
      <c r="BJ191" s="88"/>
      <c r="BK191" s="88">
        <v>27000</v>
      </c>
      <c r="BL191" s="88"/>
      <c r="BM191" s="88">
        <f t="shared" si="1312"/>
        <v>0</v>
      </c>
      <c r="BN191" s="88">
        <f t="shared" si="1313"/>
        <v>0</v>
      </c>
      <c r="BO191" s="46" t="s">
        <v>225</v>
      </c>
      <c r="BP191" s="9">
        <v>26460</v>
      </c>
      <c r="BQ191" s="93">
        <v>0</v>
      </c>
      <c r="BR191" s="93">
        <f t="shared" si="1315"/>
        <v>0</v>
      </c>
      <c r="BS191" s="93">
        <f t="shared" si="1316"/>
        <v>0</v>
      </c>
      <c r="BT191" s="96">
        <f t="shared" si="1317"/>
        <v>27000</v>
      </c>
      <c r="BU191" s="96">
        <f t="shared" si="1318"/>
        <v>0</v>
      </c>
      <c r="BV191" s="97"/>
      <c r="BW191" s="88"/>
      <c r="BX191" s="88"/>
      <c r="BY191" s="88"/>
      <c r="BZ191" s="88"/>
      <c r="CA191" s="88"/>
      <c r="CB191" s="96">
        <f t="shared" si="1319"/>
        <v>27000</v>
      </c>
      <c r="CC191" s="88"/>
      <c r="CD191" s="88">
        <v>27000</v>
      </c>
      <c r="CE191" s="88"/>
      <c r="CF191" s="88">
        <f t="shared" si="1320"/>
        <v>0</v>
      </c>
      <c r="CG191" s="88">
        <f t="shared" si="1321"/>
        <v>0</v>
      </c>
      <c r="CH191" s="46" t="s">
        <v>225</v>
      </c>
      <c r="CI191" s="9">
        <v>26460</v>
      </c>
      <c r="CJ191" s="99">
        <v>0</v>
      </c>
      <c r="CK191" s="99">
        <f t="shared" si="1323"/>
        <v>0</v>
      </c>
      <c r="CL191" s="99">
        <f t="shared" si="1324"/>
        <v>0</v>
      </c>
      <c r="CM191" s="96">
        <f t="shared" si="1325"/>
        <v>27000</v>
      </c>
      <c r="CN191" s="96">
        <f t="shared" si="1326"/>
        <v>0</v>
      </c>
      <c r="CO191" s="97"/>
      <c r="CP191" s="88"/>
      <c r="CQ191" s="88"/>
      <c r="CR191" s="88"/>
      <c r="CS191" s="88"/>
      <c r="CT191" s="88"/>
      <c r="CU191" s="96">
        <f t="shared" si="1327"/>
        <v>27000</v>
      </c>
      <c r="CV191" s="88"/>
      <c r="CW191" s="88">
        <v>27000</v>
      </c>
      <c r="CX191" s="88"/>
      <c r="CY191" s="88">
        <f t="shared" si="1328"/>
        <v>0</v>
      </c>
      <c r="CZ191" s="88">
        <f t="shared" si="1329"/>
        <v>0</v>
      </c>
      <c r="DA191" s="46" t="s">
        <v>225</v>
      </c>
      <c r="DB191" s="9">
        <v>26460</v>
      </c>
      <c r="DC191" s="99">
        <v>0</v>
      </c>
      <c r="DD191" s="99">
        <f t="shared" ref="DD191:DD192" si="1341">ROUND(((CW191-CD191)/DB191/10),2)*-1</f>
        <v>0</v>
      </c>
      <c r="DE191" s="99">
        <f t="shared" si="1332"/>
        <v>0</v>
      </c>
      <c r="DF191" s="96">
        <f t="shared" si="1333"/>
        <v>27000</v>
      </c>
      <c r="DG191" s="96">
        <f t="shared" si="1334"/>
        <v>0</v>
      </c>
      <c r="DH191" s="97"/>
      <c r="DI191" s="88"/>
      <c r="DJ191" s="88"/>
      <c r="DK191" s="88"/>
      <c r="DL191" s="88"/>
      <c r="DM191" s="88"/>
      <c r="DN191" s="96">
        <f t="shared" si="1335"/>
        <v>27000</v>
      </c>
      <c r="DO191" s="88"/>
      <c r="DP191" s="88">
        <v>27000</v>
      </c>
      <c r="DQ191" s="88"/>
      <c r="DR191" s="88">
        <f t="shared" si="1336"/>
        <v>0</v>
      </c>
      <c r="DS191" s="88">
        <f t="shared" si="1337"/>
        <v>0</v>
      </c>
      <c r="DT191" s="46" t="s">
        <v>225</v>
      </c>
      <c r="DU191" s="9">
        <v>26460</v>
      </c>
      <c r="DV191" s="99">
        <v>0</v>
      </c>
      <c r="DW191" s="99">
        <f t="shared" ref="DW191:DW192" si="1342">ROUND(((DP191-CW191)/DU191/10),2)*-1</f>
        <v>0</v>
      </c>
      <c r="DX191" s="99">
        <f t="shared" si="1340"/>
        <v>0</v>
      </c>
    </row>
    <row r="192" spans="1:128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41">
        <f t="shared" si="1289"/>
        <v>0</v>
      </c>
      <c r="I192" s="41">
        <f t="shared" si="1290"/>
        <v>0</v>
      </c>
      <c r="J192" s="5"/>
      <c r="K192" s="9"/>
      <c r="L192" s="9"/>
      <c r="M192" s="9"/>
      <c r="N192" s="9"/>
      <c r="O192" s="9"/>
      <c r="P192" s="41">
        <f t="shared" si="1291"/>
        <v>0</v>
      </c>
      <c r="Q192" s="9"/>
      <c r="R192" s="9"/>
      <c r="S192" s="9"/>
      <c r="T192" s="71">
        <f t="shared" si="1292"/>
        <v>0</v>
      </c>
      <c r="U192" s="71">
        <f t="shared" si="1293"/>
        <v>0</v>
      </c>
      <c r="V192" s="9">
        <f t="shared" si="1294"/>
        <v>0</v>
      </c>
      <c r="W192" s="9">
        <f t="shared" si="1294"/>
        <v>0</v>
      </c>
      <c r="X192" s="46" t="s">
        <v>225</v>
      </c>
      <c r="Y192" s="9">
        <v>26460</v>
      </c>
      <c r="Z192" s="76">
        <f t="shared" si="1295"/>
        <v>0</v>
      </c>
      <c r="AA192" s="76">
        <f t="shared" si="1296"/>
        <v>0</v>
      </c>
      <c r="AB192" s="76">
        <f t="shared" si="1297"/>
        <v>0</v>
      </c>
      <c r="AC192" s="47">
        <v>0</v>
      </c>
      <c r="AD192" s="47">
        <v>0</v>
      </c>
      <c r="AE192" s="47">
        <f t="shared" si="1298"/>
        <v>0</v>
      </c>
      <c r="AF192" s="41">
        <f t="shared" si="1299"/>
        <v>0</v>
      </c>
      <c r="AG192" s="41">
        <f t="shared" si="1300"/>
        <v>0</v>
      </c>
      <c r="AH192" s="5"/>
      <c r="AI192" s="9"/>
      <c r="AJ192" s="9"/>
      <c r="AK192" s="9"/>
      <c r="AL192" s="9"/>
      <c r="AM192" s="9"/>
      <c r="AN192" s="41">
        <f t="shared" si="1301"/>
        <v>0</v>
      </c>
      <c r="AO192" s="9"/>
      <c r="AP192" s="9"/>
      <c r="AQ192" s="9"/>
      <c r="AR192" s="88">
        <f t="shared" si="1302"/>
        <v>0</v>
      </c>
      <c r="AS192" s="88">
        <f t="shared" si="1303"/>
        <v>0</v>
      </c>
      <c r="AT192" s="46" t="s">
        <v>225</v>
      </c>
      <c r="AU192" s="9">
        <v>26460</v>
      </c>
      <c r="AV192" s="93">
        <v>0</v>
      </c>
      <c r="AW192" s="93">
        <f t="shared" si="1305"/>
        <v>0</v>
      </c>
      <c r="AX192" s="93">
        <f t="shared" si="1306"/>
        <v>0</v>
      </c>
      <c r="AY192" s="95">
        <f t="shared" si="1307"/>
        <v>0</v>
      </c>
      <c r="AZ192" s="95">
        <f t="shared" si="1308"/>
        <v>0</v>
      </c>
      <c r="BA192" s="96">
        <f t="shared" si="1309"/>
        <v>0</v>
      </c>
      <c r="BB192" s="96">
        <f t="shared" si="1310"/>
        <v>0</v>
      </c>
      <c r="BC192" s="97"/>
      <c r="BD192" s="88"/>
      <c r="BE192" s="88"/>
      <c r="BF192" s="88"/>
      <c r="BG192" s="88"/>
      <c r="BH192" s="88"/>
      <c r="BI192" s="96">
        <f t="shared" si="1311"/>
        <v>0</v>
      </c>
      <c r="BJ192" s="88"/>
      <c r="BK192" s="88"/>
      <c r="BL192" s="88"/>
      <c r="BM192" s="88">
        <f t="shared" si="1312"/>
        <v>0</v>
      </c>
      <c r="BN192" s="88">
        <f t="shared" si="1313"/>
        <v>0</v>
      </c>
      <c r="BO192" s="46" t="s">
        <v>225</v>
      </c>
      <c r="BP192" s="9">
        <v>26460</v>
      </c>
      <c r="BQ192" s="93">
        <v>0</v>
      </c>
      <c r="BR192" s="93">
        <f t="shared" si="1315"/>
        <v>0</v>
      </c>
      <c r="BS192" s="93">
        <f t="shared" si="1316"/>
        <v>0</v>
      </c>
      <c r="BT192" s="96">
        <f t="shared" si="1317"/>
        <v>0</v>
      </c>
      <c r="BU192" s="96">
        <f t="shared" si="1318"/>
        <v>0</v>
      </c>
      <c r="BV192" s="97"/>
      <c r="BW192" s="88"/>
      <c r="BX192" s="88"/>
      <c r="BY192" s="88"/>
      <c r="BZ192" s="88"/>
      <c r="CA192" s="88"/>
      <c r="CB192" s="96">
        <f t="shared" si="1319"/>
        <v>0</v>
      </c>
      <c r="CC192" s="88"/>
      <c r="CD192" s="88"/>
      <c r="CE192" s="88"/>
      <c r="CF192" s="88">
        <f t="shared" si="1320"/>
        <v>0</v>
      </c>
      <c r="CG192" s="88">
        <f t="shared" si="1321"/>
        <v>0</v>
      </c>
      <c r="CH192" s="46" t="s">
        <v>225</v>
      </c>
      <c r="CI192" s="9">
        <v>26460</v>
      </c>
      <c r="CJ192" s="99">
        <v>0</v>
      </c>
      <c r="CK192" s="99">
        <f t="shared" si="1323"/>
        <v>0</v>
      </c>
      <c r="CL192" s="99">
        <f t="shared" si="1324"/>
        <v>0</v>
      </c>
      <c r="CM192" s="96">
        <f t="shared" si="1325"/>
        <v>0</v>
      </c>
      <c r="CN192" s="96">
        <f t="shared" si="1326"/>
        <v>0</v>
      </c>
      <c r="CO192" s="97"/>
      <c r="CP192" s="88"/>
      <c r="CQ192" s="88"/>
      <c r="CR192" s="88"/>
      <c r="CS192" s="88"/>
      <c r="CT192" s="88"/>
      <c r="CU192" s="96">
        <f t="shared" si="1327"/>
        <v>0</v>
      </c>
      <c r="CV192" s="88"/>
      <c r="CW192" s="88"/>
      <c r="CX192" s="88"/>
      <c r="CY192" s="88">
        <f t="shared" si="1328"/>
        <v>0</v>
      </c>
      <c r="CZ192" s="88">
        <f t="shared" si="1329"/>
        <v>0</v>
      </c>
      <c r="DA192" s="46" t="s">
        <v>225</v>
      </c>
      <c r="DB192" s="9">
        <v>26460</v>
      </c>
      <c r="DC192" s="99">
        <v>0</v>
      </c>
      <c r="DD192" s="99">
        <f t="shared" si="1341"/>
        <v>0</v>
      </c>
      <c r="DE192" s="99">
        <f t="shared" si="1332"/>
        <v>0</v>
      </c>
      <c r="DF192" s="96">
        <f t="shared" si="1333"/>
        <v>0</v>
      </c>
      <c r="DG192" s="96">
        <f t="shared" si="1334"/>
        <v>0</v>
      </c>
      <c r="DH192" s="97"/>
      <c r="DI192" s="88"/>
      <c r="DJ192" s="88"/>
      <c r="DK192" s="88"/>
      <c r="DL192" s="88"/>
      <c r="DM192" s="88"/>
      <c r="DN192" s="96">
        <f t="shared" si="1335"/>
        <v>0</v>
      </c>
      <c r="DO192" s="88"/>
      <c r="DP192" s="88"/>
      <c r="DQ192" s="88"/>
      <c r="DR192" s="88">
        <f t="shared" si="1336"/>
        <v>0</v>
      </c>
      <c r="DS192" s="88">
        <f t="shared" si="1337"/>
        <v>0</v>
      </c>
      <c r="DT192" s="46" t="s">
        <v>225</v>
      </c>
      <c r="DU192" s="9">
        <v>26460</v>
      </c>
      <c r="DV192" s="99">
        <v>0</v>
      </c>
      <c r="DW192" s="99">
        <f t="shared" si="1342"/>
        <v>0</v>
      </c>
      <c r="DX192" s="99">
        <f t="shared" si="1340"/>
        <v>0</v>
      </c>
    </row>
    <row r="193" spans="1:128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41">
        <f t="shared" si="1289"/>
        <v>0</v>
      </c>
      <c r="I193" s="41">
        <f t="shared" si="1290"/>
        <v>0</v>
      </c>
      <c r="J193" s="5"/>
      <c r="K193" s="9"/>
      <c r="L193" s="9"/>
      <c r="M193" s="9"/>
      <c r="N193" s="9"/>
      <c r="O193" s="9"/>
      <c r="P193" s="41">
        <f t="shared" si="1291"/>
        <v>0</v>
      </c>
      <c r="Q193" s="9"/>
      <c r="R193" s="9"/>
      <c r="S193" s="9"/>
      <c r="T193" s="71">
        <f t="shared" si="1292"/>
        <v>0</v>
      </c>
      <c r="U193" s="71">
        <f t="shared" si="1293"/>
        <v>0</v>
      </c>
      <c r="V193" s="9">
        <f t="shared" si="1294"/>
        <v>0</v>
      </c>
      <c r="W193" s="9">
        <f t="shared" si="1294"/>
        <v>0</v>
      </c>
      <c r="X193" s="9">
        <v>40555</v>
      </c>
      <c r="Y193" s="46" t="s">
        <v>225</v>
      </c>
      <c r="Z193" s="76">
        <f t="shared" si="1295"/>
        <v>0</v>
      </c>
      <c r="AA193" s="76">
        <f t="shared" si="1296"/>
        <v>0</v>
      </c>
      <c r="AB193" s="76">
        <f t="shared" si="1297"/>
        <v>0</v>
      </c>
      <c r="AC193" s="47">
        <v>0</v>
      </c>
      <c r="AD193" s="47">
        <v>0</v>
      </c>
      <c r="AE193" s="47">
        <f t="shared" si="1298"/>
        <v>0</v>
      </c>
      <c r="AF193" s="41">
        <f t="shared" si="1299"/>
        <v>0</v>
      </c>
      <c r="AG193" s="41">
        <f t="shared" si="1300"/>
        <v>0</v>
      </c>
      <c r="AH193" s="5"/>
      <c r="AI193" s="9"/>
      <c r="AJ193" s="9"/>
      <c r="AK193" s="9"/>
      <c r="AL193" s="9"/>
      <c r="AM193" s="9"/>
      <c r="AN193" s="41">
        <f t="shared" si="1301"/>
        <v>0</v>
      </c>
      <c r="AO193" s="9"/>
      <c r="AP193" s="9"/>
      <c r="AQ193" s="9"/>
      <c r="AR193" s="88">
        <f t="shared" si="1302"/>
        <v>0</v>
      </c>
      <c r="AS193" s="88">
        <f t="shared" si="1303"/>
        <v>0</v>
      </c>
      <c r="AT193" s="9">
        <v>40555</v>
      </c>
      <c r="AU193" s="46" t="s">
        <v>225</v>
      </c>
      <c r="AV193" s="93">
        <f t="shared" si="1304"/>
        <v>0</v>
      </c>
      <c r="AW193" s="93">
        <v>0</v>
      </c>
      <c r="AX193" s="93">
        <f t="shared" si="1306"/>
        <v>0</v>
      </c>
      <c r="AY193" s="95">
        <f t="shared" si="1307"/>
        <v>0</v>
      </c>
      <c r="AZ193" s="95">
        <f t="shared" si="1308"/>
        <v>0</v>
      </c>
      <c r="BA193" s="96">
        <f t="shared" si="1309"/>
        <v>0</v>
      </c>
      <c r="BB193" s="96">
        <f t="shared" si="1310"/>
        <v>0</v>
      </c>
      <c r="BC193" s="97"/>
      <c r="BD193" s="88"/>
      <c r="BE193" s="88"/>
      <c r="BF193" s="88"/>
      <c r="BG193" s="88"/>
      <c r="BH193" s="88"/>
      <c r="BI193" s="96">
        <f t="shared" si="1311"/>
        <v>0</v>
      </c>
      <c r="BJ193" s="88"/>
      <c r="BK193" s="88"/>
      <c r="BL193" s="88"/>
      <c r="BM193" s="88">
        <f t="shared" si="1312"/>
        <v>0</v>
      </c>
      <c r="BN193" s="88">
        <f t="shared" si="1313"/>
        <v>0</v>
      </c>
      <c r="BO193" s="9">
        <v>40555</v>
      </c>
      <c r="BP193" s="46" t="s">
        <v>225</v>
      </c>
      <c r="BQ193" s="93">
        <f t="shared" si="1314"/>
        <v>0</v>
      </c>
      <c r="BR193" s="93">
        <v>0</v>
      </c>
      <c r="BS193" s="93">
        <f t="shared" si="1316"/>
        <v>0</v>
      </c>
      <c r="BT193" s="96">
        <f t="shared" si="1317"/>
        <v>0</v>
      </c>
      <c r="BU193" s="96">
        <f t="shared" si="1318"/>
        <v>0</v>
      </c>
      <c r="BV193" s="97"/>
      <c r="BW193" s="88"/>
      <c r="BX193" s="88"/>
      <c r="BY193" s="88"/>
      <c r="BZ193" s="88"/>
      <c r="CA193" s="88"/>
      <c r="CB193" s="96">
        <f t="shared" si="1319"/>
        <v>0</v>
      </c>
      <c r="CC193" s="88"/>
      <c r="CD193" s="88"/>
      <c r="CE193" s="88"/>
      <c r="CF193" s="88">
        <f t="shared" si="1320"/>
        <v>0</v>
      </c>
      <c r="CG193" s="88">
        <f t="shared" si="1321"/>
        <v>0</v>
      </c>
      <c r="CH193" s="9">
        <v>40555</v>
      </c>
      <c r="CI193" s="46" t="s">
        <v>225</v>
      </c>
      <c r="CJ193" s="99">
        <f t="shared" si="1322"/>
        <v>0</v>
      </c>
      <c r="CK193" s="99">
        <v>0</v>
      </c>
      <c r="CL193" s="99">
        <f t="shared" si="1324"/>
        <v>0</v>
      </c>
      <c r="CM193" s="96">
        <f t="shared" si="1325"/>
        <v>0</v>
      </c>
      <c r="CN193" s="96">
        <f t="shared" si="1326"/>
        <v>0</v>
      </c>
      <c r="CO193" s="97"/>
      <c r="CP193" s="88"/>
      <c r="CQ193" s="88"/>
      <c r="CR193" s="88"/>
      <c r="CS193" s="88"/>
      <c r="CT193" s="88"/>
      <c r="CU193" s="96">
        <f t="shared" si="1327"/>
        <v>0</v>
      </c>
      <c r="CV193" s="88"/>
      <c r="CW193" s="88"/>
      <c r="CX193" s="88"/>
      <c r="CY193" s="88">
        <f t="shared" si="1328"/>
        <v>0</v>
      </c>
      <c r="CZ193" s="88">
        <f t="shared" si="1329"/>
        <v>0</v>
      </c>
      <c r="DA193" s="9">
        <v>40555</v>
      </c>
      <c r="DB193" s="46" t="s">
        <v>225</v>
      </c>
      <c r="DC193" s="99">
        <f t="shared" ref="DC193" si="1343">ROUND(((CR193+CS193)-(BY193+BZ193))/DA193/10,2)*-1</f>
        <v>0</v>
      </c>
      <c r="DD193" s="99">
        <v>0</v>
      </c>
      <c r="DE193" s="99">
        <f t="shared" si="1332"/>
        <v>0</v>
      </c>
      <c r="DF193" s="96">
        <f t="shared" si="1333"/>
        <v>0</v>
      </c>
      <c r="DG193" s="96">
        <f t="shared" si="1334"/>
        <v>0</v>
      </c>
      <c r="DH193" s="97"/>
      <c r="DI193" s="88"/>
      <c r="DJ193" s="88"/>
      <c r="DK193" s="88"/>
      <c r="DL193" s="88"/>
      <c r="DM193" s="88"/>
      <c r="DN193" s="96">
        <f t="shared" si="1335"/>
        <v>0</v>
      </c>
      <c r="DO193" s="88"/>
      <c r="DP193" s="88"/>
      <c r="DQ193" s="88"/>
      <c r="DR193" s="88">
        <f t="shared" si="1336"/>
        <v>0</v>
      </c>
      <c r="DS193" s="88">
        <f t="shared" si="1337"/>
        <v>0</v>
      </c>
      <c r="DT193" s="9">
        <v>40555</v>
      </c>
      <c r="DU193" s="46" t="s">
        <v>225</v>
      </c>
      <c r="DV193" s="99">
        <f t="shared" ref="DV193" si="1344">ROUND(((DK193+DL193)-(CR193+CS193))/DT193/10,2)*-1</f>
        <v>0</v>
      </c>
      <c r="DW193" s="99">
        <v>0</v>
      </c>
      <c r="DX193" s="99">
        <f t="shared" si="1340"/>
        <v>0</v>
      </c>
    </row>
    <row r="194" spans="1:128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41">
        <f t="shared" si="1289"/>
        <v>0</v>
      </c>
      <c r="I194" s="41">
        <f t="shared" si="1290"/>
        <v>0</v>
      </c>
      <c r="J194" s="5"/>
      <c r="K194" s="9"/>
      <c r="L194" s="9"/>
      <c r="M194" s="9"/>
      <c r="N194" s="9"/>
      <c r="O194" s="9"/>
      <c r="P194" s="41">
        <f t="shared" si="1291"/>
        <v>0</v>
      </c>
      <c r="Q194" s="9"/>
      <c r="R194" s="9"/>
      <c r="S194" s="9"/>
      <c r="T194" s="71">
        <f t="shared" si="1292"/>
        <v>0</v>
      </c>
      <c r="U194" s="71">
        <f t="shared" si="1293"/>
        <v>0</v>
      </c>
      <c r="V194" s="9">
        <f t="shared" si="1294"/>
        <v>0</v>
      </c>
      <c r="W194" s="9">
        <f t="shared" si="1294"/>
        <v>0</v>
      </c>
      <c r="X194" s="46" t="s">
        <v>225</v>
      </c>
      <c r="Y194" s="9">
        <v>21384</v>
      </c>
      <c r="Z194" s="76">
        <f t="shared" si="1295"/>
        <v>0</v>
      </c>
      <c r="AA194" s="76">
        <f t="shared" si="1296"/>
        <v>0</v>
      </c>
      <c r="AB194" s="76">
        <f t="shared" si="1297"/>
        <v>0</v>
      </c>
      <c r="AC194" s="47">
        <v>0</v>
      </c>
      <c r="AD194" s="47">
        <v>0</v>
      </c>
      <c r="AE194" s="47">
        <f t="shared" si="1298"/>
        <v>0</v>
      </c>
      <c r="AF194" s="41">
        <f t="shared" si="1299"/>
        <v>0</v>
      </c>
      <c r="AG194" s="41">
        <f t="shared" si="1300"/>
        <v>0</v>
      </c>
      <c r="AH194" s="5"/>
      <c r="AI194" s="9"/>
      <c r="AJ194" s="9"/>
      <c r="AK194" s="9"/>
      <c r="AL194" s="9"/>
      <c r="AM194" s="9"/>
      <c r="AN194" s="41">
        <f t="shared" si="1301"/>
        <v>0</v>
      </c>
      <c r="AO194" s="9"/>
      <c r="AP194" s="9"/>
      <c r="AQ194" s="9"/>
      <c r="AR194" s="88">
        <f t="shared" si="1302"/>
        <v>0</v>
      </c>
      <c r="AS194" s="88">
        <f t="shared" si="1303"/>
        <v>0</v>
      </c>
      <c r="AT194" s="46" t="s">
        <v>225</v>
      </c>
      <c r="AU194" s="9">
        <v>21384</v>
      </c>
      <c r="AV194" s="93">
        <v>0</v>
      </c>
      <c r="AW194" s="93">
        <f t="shared" si="1305"/>
        <v>0</v>
      </c>
      <c r="AX194" s="93">
        <f t="shared" si="1306"/>
        <v>0</v>
      </c>
      <c r="AY194" s="95">
        <f t="shared" si="1307"/>
        <v>0</v>
      </c>
      <c r="AZ194" s="95">
        <f t="shared" si="1308"/>
        <v>0</v>
      </c>
      <c r="BA194" s="96">
        <f t="shared" si="1309"/>
        <v>0</v>
      </c>
      <c r="BB194" s="96">
        <f t="shared" si="1310"/>
        <v>0</v>
      </c>
      <c r="BC194" s="97"/>
      <c r="BD194" s="88"/>
      <c r="BE194" s="88"/>
      <c r="BF194" s="88"/>
      <c r="BG194" s="88"/>
      <c r="BH194" s="88"/>
      <c r="BI194" s="96">
        <f t="shared" si="1311"/>
        <v>0</v>
      </c>
      <c r="BJ194" s="88"/>
      <c r="BK194" s="88"/>
      <c r="BL194" s="88"/>
      <c r="BM194" s="88">
        <f t="shared" si="1312"/>
        <v>0</v>
      </c>
      <c r="BN194" s="88">
        <f t="shared" si="1313"/>
        <v>0</v>
      </c>
      <c r="BO194" s="46" t="s">
        <v>225</v>
      </c>
      <c r="BP194" s="9">
        <v>21384</v>
      </c>
      <c r="BQ194" s="93">
        <v>0</v>
      </c>
      <c r="BR194" s="93">
        <f t="shared" si="1315"/>
        <v>0</v>
      </c>
      <c r="BS194" s="93">
        <f t="shared" si="1316"/>
        <v>0</v>
      </c>
      <c r="BT194" s="96">
        <f t="shared" si="1317"/>
        <v>0</v>
      </c>
      <c r="BU194" s="96">
        <f t="shared" si="1318"/>
        <v>0</v>
      </c>
      <c r="BV194" s="97"/>
      <c r="BW194" s="88"/>
      <c r="BX194" s="88"/>
      <c r="BY194" s="88"/>
      <c r="BZ194" s="88"/>
      <c r="CA194" s="88"/>
      <c r="CB194" s="96">
        <f t="shared" si="1319"/>
        <v>0</v>
      </c>
      <c r="CC194" s="88"/>
      <c r="CD194" s="88"/>
      <c r="CE194" s="88"/>
      <c r="CF194" s="88">
        <f t="shared" si="1320"/>
        <v>0</v>
      </c>
      <c r="CG194" s="88">
        <f t="shared" si="1321"/>
        <v>0</v>
      </c>
      <c r="CH194" s="46" t="s">
        <v>225</v>
      </c>
      <c r="CI194" s="9">
        <v>21384</v>
      </c>
      <c r="CJ194" s="99">
        <v>0</v>
      </c>
      <c r="CK194" s="99">
        <f t="shared" si="1323"/>
        <v>0</v>
      </c>
      <c r="CL194" s="99">
        <f t="shared" si="1324"/>
        <v>0</v>
      </c>
      <c r="CM194" s="96">
        <f t="shared" si="1325"/>
        <v>0</v>
      </c>
      <c r="CN194" s="96">
        <f t="shared" si="1326"/>
        <v>0</v>
      </c>
      <c r="CO194" s="97"/>
      <c r="CP194" s="88"/>
      <c r="CQ194" s="88"/>
      <c r="CR194" s="88"/>
      <c r="CS194" s="88"/>
      <c r="CT194" s="88"/>
      <c r="CU194" s="96">
        <f t="shared" si="1327"/>
        <v>0</v>
      </c>
      <c r="CV194" s="88"/>
      <c r="CW194" s="88"/>
      <c r="CX194" s="88"/>
      <c r="CY194" s="88">
        <f t="shared" si="1328"/>
        <v>0</v>
      </c>
      <c r="CZ194" s="88">
        <f t="shared" si="1329"/>
        <v>0</v>
      </c>
      <c r="DA194" s="46" t="s">
        <v>225</v>
      </c>
      <c r="DB194" s="9">
        <v>21384</v>
      </c>
      <c r="DC194" s="99">
        <v>0</v>
      </c>
      <c r="DD194" s="99">
        <f t="shared" ref="DD194:DD195" si="1345">ROUND(((CW194-CD194)/DB194/10),2)*-1</f>
        <v>0</v>
      </c>
      <c r="DE194" s="99">
        <f t="shared" si="1332"/>
        <v>0</v>
      </c>
      <c r="DF194" s="96">
        <f t="shared" si="1333"/>
        <v>0</v>
      </c>
      <c r="DG194" s="96">
        <f t="shared" si="1334"/>
        <v>0</v>
      </c>
      <c r="DH194" s="97"/>
      <c r="DI194" s="88"/>
      <c r="DJ194" s="88"/>
      <c r="DK194" s="88"/>
      <c r="DL194" s="88"/>
      <c r="DM194" s="88"/>
      <c r="DN194" s="96">
        <f t="shared" si="1335"/>
        <v>0</v>
      </c>
      <c r="DO194" s="88"/>
      <c r="DP194" s="88"/>
      <c r="DQ194" s="88"/>
      <c r="DR194" s="88">
        <f t="shared" si="1336"/>
        <v>0</v>
      </c>
      <c r="DS194" s="88">
        <f t="shared" si="1337"/>
        <v>0</v>
      </c>
      <c r="DT194" s="46" t="s">
        <v>225</v>
      </c>
      <c r="DU194" s="9">
        <v>21384</v>
      </c>
      <c r="DV194" s="99">
        <v>0</v>
      </c>
      <c r="DW194" s="99">
        <f t="shared" ref="DW194:DW195" si="1346">ROUND(((DP194-CW194)/DU194/10),2)*-1</f>
        <v>0</v>
      </c>
      <c r="DX194" s="99">
        <f t="shared" si="1340"/>
        <v>0</v>
      </c>
    </row>
    <row r="195" spans="1:128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41">
        <f t="shared" si="1289"/>
        <v>15000</v>
      </c>
      <c r="I195" s="41">
        <f t="shared" si="1290"/>
        <v>0</v>
      </c>
      <c r="J195" s="5"/>
      <c r="K195" s="9"/>
      <c r="L195" s="9"/>
      <c r="M195" s="9"/>
      <c r="N195" s="9"/>
      <c r="O195" s="9"/>
      <c r="P195" s="41">
        <f t="shared" si="1291"/>
        <v>15000</v>
      </c>
      <c r="Q195" s="9"/>
      <c r="R195" s="9">
        <v>15000</v>
      </c>
      <c r="S195" s="9"/>
      <c r="T195" s="71">
        <f t="shared" si="1292"/>
        <v>0</v>
      </c>
      <c r="U195" s="71">
        <f t="shared" si="1293"/>
        <v>-15000</v>
      </c>
      <c r="V195" s="9">
        <f t="shared" si="1294"/>
        <v>0</v>
      </c>
      <c r="W195" s="9">
        <f t="shared" si="1294"/>
        <v>-9750</v>
      </c>
      <c r="X195" s="9">
        <v>51792</v>
      </c>
      <c r="Y195" s="9">
        <v>31320</v>
      </c>
      <c r="Z195" s="76">
        <f t="shared" si="1295"/>
        <v>0</v>
      </c>
      <c r="AA195" s="76">
        <f t="shared" si="1296"/>
        <v>-0.05</v>
      </c>
      <c r="AB195" s="76">
        <f t="shared" si="1297"/>
        <v>-0.05</v>
      </c>
      <c r="AC195" s="47">
        <v>0</v>
      </c>
      <c r="AD195" s="47">
        <v>-0.03</v>
      </c>
      <c r="AE195" s="47">
        <f t="shared" si="1298"/>
        <v>-0.03</v>
      </c>
      <c r="AF195" s="41">
        <f t="shared" si="1299"/>
        <v>15000</v>
      </c>
      <c r="AG195" s="41">
        <f t="shared" si="1300"/>
        <v>0</v>
      </c>
      <c r="AH195" s="5"/>
      <c r="AI195" s="9"/>
      <c r="AJ195" s="9"/>
      <c r="AK195" s="9"/>
      <c r="AL195" s="9"/>
      <c r="AM195" s="9"/>
      <c r="AN195" s="41">
        <f t="shared" si="1301"/>
        <v>15000</v>
      </c>
      <c r="AO195" s="9"/>
      <c r="AP195" s="9">
        <v>15000</v>
      </c>
      <c r="AQ195" s="9"/>
      <c r="AR195" s="88">
        <f t="shared" si="1302"/>
        <v>0</v>
      </c>
      <c r="AS195" s="88">
        <f t="shared" si="1303"/>
        <v>-5250</v>
      </c>
      <c r="AT195" s="9">
        <v>51792</v>
      </c>
      <c r="AU195" s="9">
        <v>31320</v>
      </c>
      <c r="AV195" s="93">
        <f t="shared" si="1304"/>
        <v>0</v>
      </c>
      <c r="AW195" s="93">
        <f t="shared" si="1305"/>
        <v>-0.02</v>
      </c>
      <c r="AX195" s="93">
        <f t="shared" si="1306"/>
        <v>-0.02</v>
      </c>
      <c r="AY195" s="95">
        <f t="shared" si="1307"/>
        <v>0</v>
      </c>
      <c r="AZ195" s="95">
        <f t="shared" si="1308"/>
        <v>15000</v>
      </c>
      <c r="BA195" s="96">
        <f t="shared" si="1309"/>
        <v>15000</v>
      </c>
      <c r="BB195" s="96">
        <f t="shared" si="1310"/>
        <v>0</v>
      </c>
      <c r="BC195" s="97"/>
      <c r="BD195" s="88"/>
      <c r="BE195" s="88"/>
      <c r="BF195" s="88"/>
      <c r="BG195" s="88"/>
      <c r="BH195" s="88"/>
      <c r="BI195" s="96">
        <f t="shared" si="1311"/>
        <v>15000</v>
      </c>
      <c r="BJ195" s="88"/>
      <c r="BK195" s="88">
        <v>15000</v>
      </c>
      <c r="BL195" s="88"/>
      <c r="BM195" s="88">
        <f t="shared" si="1312"/>
        <v>0</v>
      </c>
      <c r="BN195" s="88">
        <f t="shared" si="1313"/>
        <v>0</v>
      </c>
      <c r="BO195" s="9">
        <v>51792</v>
      </c>
      <c r="BP195" s="9">
        <v>31320</v>
      </c>
      <c r="BQ195" s="93">
        <f t="shared" si="1314"/>
        <v>0</v>
      </c>
      <c r="BR195" s="93">
        <f t="shared" si="1315"/>
        <v>0</v>
      </c>
      <c r="BS195" s="93">
        <f t="shared" si="1316"/>
        <v>0</v>
      </c>
      <c r="BT195" s="96">
        <f t="shared" si="1317"/>
        <v>15000</v>
      </c>
      <c r="BU195" s="96">
        <f t="shared" si="1318"/>
        <v>0</v>
      </c>
      <c r="BV195" s="97"/>
      <c r="BW195" s="88"/>
      <c r="BX195" s="88"/>
      <c r="BY195" s="88"/>
      <c r="BZ195" s="88"/>
      <c r="CA195" s="88"/>
      <c r="CB195" s="96">
        <f t="shared" si="1319"/>
        <v>15000</v>
      </c>
      <c r="CC195" s="88"/>
      <c r="CD195" s="88">
        <v>15000</v>
      </c>
      <c r="CE195" s="88"/>
      <c r="CF195" s="88">
        <f t="shared" si="1320"/>
        <v>0</v>
      </c>
      <c r="CG195" s="88">
        <f t="shared" si="1321"/>
        <v>0</v>
      </c>
      <c r="CH195" s="9">
        <v>51792</v>
      </c>
      <c r="CI195" s="9">
        <v>31320</v>
      </c>
      <c r="CJ195" s="99">
        <f t="shared" si="1322"/>
        <v>0</v>
      </c>
      <c r="CK195" s="99">
        <f t="shared" si="1323"/>
        <v>0</v>
      </c>
      <c r="CL195" s="99">
        <f t="shared" si="1324"/>
        <v>0</v>
      </c>
      <c r="CM195" s="96">
        <f t="shared" si="1325"/>
        <v>15000</v>
      </c>
      <c r="CN195" s="96">
        <f t="shared" si="1326"/>
        <v>0</v>
      </c>
      <c r="CO195" s="97"/>
      <c r="CP195" s="88"/>
      <c r="CQ195" s="88"/>
      <c r="CR195" s="88"/>
      <c r="CS195" s="88"/>
      <c r="CT195" s="88"/>
      <c r="CU195" s="96">
        <f t="shared" si="1327"/>
        <v>15000</v>
      </c>
      <c r="CV195" s="88"/>
      <c r="CW195" s="88">
        <v>15000</v>
      </c>
      <c r="CX195" s="88"/>
      <c r="CY195" s="88">
        <f t="shared" si="1328"/>
        <v>0</v>
      </c>
      <c r="CZ195" s="88">
        <f t="shared" si="1329"/>
        <v>0</v>
      </c>
      <c r="DA195" s="9">
        <v>51792</v>
      </c>
      <c r="DB195" s="9">
        <v>31320</v>
      </c>
      <c r="DC195" s="99">
        <f t="shared" ref="DC195" si="1347">ROUND(((CR195+CS195)-(BY195+BZ195))/DA195/10,2)*-1</f>
        <v>0</v>
      </c>
      <c r="DD195" s="99">
        <f t="shared" si="1345"/>
        <v>0</v>
      </c>
      <c r="DE195" s="99">
        <f t="shared" si="1332"/>
        <v>0</v>
      </c>
      <c r="DF195" s="96">
        <f t="shared" si="1333"/>
        <v>15000</v>
      </c>
      <c r="DG195" s="96">
        <f t="shared" si="1334"/>
        <v>0</v>
      </c>
      <c r="DH195" s="97"/>
      <c r="DI195" s="88"/>
      <c r="DJ195" s="88"/>
      <c r="DK195" s="88"/>
      <c r="DL195" s="88"/>
      <c r="DM195" s="88"/>
      <c r="DN195" s="96">
        <f t="shared" si="1335"/>
        <v>15000</v>
      </c>
      <c r="DO195" s="88"/>
      <c r="DP195" s="88">
        <v>15000</v>
      </c>
      <c r="DQ195" s="88"/>
      <c r="DR195" s="88">
        <f t="shared" si="1336"/>
        <v>0</v>
      </c>
      <c r="DS195" s="88">
        <f t="shared" si="1337"/>
        <v>0</v>
      </c>
      <c r="DT195" s="9">
        <v>51792</v>
      </c>
      <c r="DU195" s="9">
        <v>31320</v>
      </c>
      <c r="DV195" s="99">
        <f t="shared" ref="DV195" si="1348">ROUND(((DK195+DL195)-(CR195+CS195))/DT195/10,2)*-1</f>
        <v>0</v>
      </c>
      <c r="DW195" s="99">
        <f t="shared" si="1346"/>
        <v>0</v>
      </c>
      <c r="DX195" s="99">
        <f t="shared" si="1340"/>
        <v>0</v>
      </c>
    </row>
    <row r="196" spans="1:128" x14ac:dyDescent="0.25">
      <c r="A196" s="30"/>
      <c r="B196" s="31"/>
      <c r="C196" s="32"/>
      <c r="D196" s="33" t="s">
        <v>185</v>
      </c>
      <c r="E196" s="31"/>
      <c r="F196" s="31"/>
      <c r="G196" s="32"/>
      <c r="H196" s="34">
        <f t="shared" ref="H196:AB196" si="1349">SUBTOTAL(9,H188:H195)</f>
        <v>98000</v>
      </c>
      <c r="I196" s="34">
        <f t="shared" si="1349"/>
        <v>30000</v>
      </c>
      <c r="J196" s="34">
        <f t="shared" si="1349"/>
        <v>0</v>
      </c>
      <c r="K196" s="34">
        <f t="shared" si="1349"/>
        <v>0</v>
      </c>
      <c r="L196" s="34">
        <f t="shared" si="1349"/>
        <v>0</v>
      </c>
      <c r="M196" s="34">
        <f t="shared" si="1349"/>
        <v>30000</v>
      </c>
      <c r="N196" s="34">
        <f t="shared" si="1349"/>
        <v>0</v>
      </c>
      <c r="O196" s="34">
        <f t="shared" si="1349"/>
        <v>0</v>
      </c>
      <c r="P196" s="34">
        <f t="shared" si="1349"/>
        <v>68000</v>
      </c>
      <c r="Q196" s="34">
        <f t="shared" si="1349"/>
        <v>0</v>
      </c>
      <c r="R196" s="34">
        <f t="shared" si="1349"/>
        <v>68000</v>
      </c>
      <c r="S196" s="34">
        <f t="shared" si="1349"/>
        <v>0</v>
      </c>
      <c r="T196" s="34">
        <f t="shared" si="1349"/>
        <v>-30000</v>
      </c>
      <c r="U196" s="34">
        <f t="shared" si="1349"/>
        <v>-68000</v>
      </c>
      <c r="V196" s="34">
        <f t="shared" si="1349"/>
        <v>-19500</v>
      </c>
      <c r="W196" s="34">
        <f t="shared" si="1349"/>
        <v>-44200</v>
      </c>
      <c r="X196" s="34">
        <f t="shared" si="1349"/>
        <v>196865</v>
      </c>
      <c r="Y196" s="34">
        <f t="shared" si="1349"/>
        <v>148324</v>
      </c>
      <c r="Z196" s="48">
        <f t="shared" si="1349"/>
        <v>-0.06</v>
      </c>
      <c r="AA196" s="48">
        <f t="shared" si="1349"/>
        <v>-0.27</v>
      </c>
      <c r="AB196" s="48">
        <f t="shared" si="1349"/>
        <v>-0.33</v>
      </c>
      <c r="AC196" s="48">
        <v>-0.04</v>
      </c>
      <c r="AD196" s="48">
        <v>-0.18000000000000002</v>
      </c>
      <c r="AE196" s="48">
        <f t="shared" ref="AE196:AX196" si="1350">SUBTOTAL(9,AE188:AE195)</f>
        <v>-0.22</v>
      </c>
      <c r="AF196" s="34">
        <f t="shared" si="1350"/>
        <v>98000</v>
      </c>
      <c r="AG196" s="34">
        <f t="shared" si="1350"/>
        <v>30000</v>
      </c>
      <c r="AH196" s="34">
        <f t="shared" si="1350"/>
        <v>0</v>
      </c>
      <c r="AI196" s="34">
        <f t="shared" si="1350"/>
        <v>0</v>
      </c>
      <c r="AJ196" s="34">
        <f t="shared" si="1350"/>
        <v>0</v>
      </c>
      <c r="AK196" s="34">
        <f t="shared" si="1350"/>
        <v>30000</v>
      </c>
      <c r="AL196" s="34">
        <f t="shared" si="1350"/>
        <v>0</v>
      </c>
      <c r="AM196" s="34">
        <f t="shared" si="1350"/>
        <v>0</v>
      </c>
      <c r="AN196" s="34">
        <f t="shared" si="1350"/>
        <v>68000</v>
      </c>
      <c r="AO196" s="34">
        <f t="shared" si="1350"/>
        <v>0</v>
      </c>
      <c r="AP196" s="34">
        <f t="shared" si="1350"/>
        <v>68000</v>
      </c>
      <c r="AQ196" s="34">
        <f t="shared" si="1350"/>
        <v>0</v>
      </c>
      <c r="AR196" s="34">
        <f t="shared" si="1350"/>
        <v>-10500</v>
      </c>
      <c r="AS196" s="34">
        <f t="shared" si="1350"/>
        <v>-23800</v>
      </c>
      <c r="AT196" s="34">
        <f t="shared" si="1350"/>
        <v>196865</v>
      </c>
      <c r="AU196" s="34">
        <f t="shared" si="1350"/>
        <v>148324</v>
      </c>
      <c r="AV196" s="48">
        <f t="shared" si="1350"/>
        <v>-0.02</v>
      </c>
      <c r="AW196" s="48">
        <f t="shared" si="1350"/>
        <v>-9.0000000000000011E-2</v>
      </c>
      <c r="AX196" s="48">
        <f t="shared" si="1350"/>
        <v>-0.11</v>
      </c>
      <c r="AY196"/>
      <c r="AZ196"/>
      <c r="BA196" s="34">
        <f t="shared" ref="BA196:BS196" si="1351">SUBTOTAL(9,BA188:BA195)</f>
        <v>98000</v>
      </c>
      <c r="BB196" s="34">
        <f t="shared" si="1351"/>
        <v>30000</v>
      </c>
      <c r="BC196" s="34">
        <f t="shared" si="1351"/>
        <v>0</v>
      </c>
      <c r="BD196" s="34">
        <f t="shared" si="1351"/>
        <v>0</v>
      </c>
      <c r="BE196" s="34">
        <f t="shared" si="1351"/>
        <v>0</v>
      </c>
      <c r="BF196" s="34">
        <f t="shared" si="1351"/>
        <v>30000</v>
      </c>
      <c r="BG196" s="34">
        <f t="shared" si="1351"/>
        <v>0</v>
      </c>
      <c r="BH196" s="34">
        <f t="shared" si="1351"/>
        <v>0</v>
      </c>
      <c r="BI196" s="34">
        <f t="shared" si="1351"/>
        <v>68000</v>
      </c>
      <c r="BJ196" s="34">
        <f t="shared" si="1351"/>
        <v>0</v>
      </c>
      <c r="BK196" s="34">
        <f t="shared" si="1351"/>
        <v>68000</v>
      </c>
      <c r="BL196" s="34">
        <f t="shared" si="1351"/>
        <v>0</v>
      </c>
      <c r="BM196" s="34">
        <f t="shared" si="1351"/>
        <v>0</v>
      </c>
      <c r="BN196" s="34">
        <f t="shared" si="1351"/>
        <v>0</v>
      </c>
      <c r="BO196" s="34">
        <f t="shared" si="1351"/>
        <v>196865</v>
      </c>
      <c r="BP196" s="34">
        <f t="shared" si="1351"/>
        <v>148324</v>
      </c>
      <c r="BQ196" s="48">
        <f t="shared" si="1351"/>
        <v>0</v>
      </c>
      <c r="BR196" s="48">
        <f t="shared" si="1351"/>
        <v>0</v>
      </c>
      <c r="BS196" s="48">
        <f t="shared" si="1351"/>
        <v>0</v>
      </c>
      <c r="BT196" s="34">
        <f t="shared" ref="BT196:CL196" si="1352">SUBTOTAL(9,BT188:BT195)</f>
        <v>98000</v>
      </c>
      <c r="BU196" s="34">
        <f t="shared" si="1352"/>
        <v>30000</v>
      </c>
      <c r="BV196" s="34">
        <f t="shared" si="1352"/>
        <v>0</v>
      </c>
      <c r="BW196" s="34">
        <f t="shared" si="1352"/>
        <v>0</v>
      </c>
      <c r="BX196" s="34">
        <f t="shared" si="1352"/>
        <v>0</v>
      </c>
      <c r="BY196" s="34">
        <f t="shared" si="1352"/>
        <v>30000</v>
      </c>
      <c r="BZ196" s="34">
        <f t="shared" si="1352"/>
        <v>0</v>
      </c>
      <c r="CA196" s="34">
        <f t="shared" si="1352"/>
        <v>0</v>
      </c>
      <c r="CB196" s="34">
        <f t="shared" si="1352"/>
        <v>68000</v>
      </c>
      <c r="CC196" s="34">
        <f t="shared" si="1352"/>
        <v>0</v>
      </c>
      <c r="CD196" s="34">
        <f t="shared" si="1352"/>
        <v>68000</v>
      </c>
      <c r="CE196" s="34">
        <f t="shared" si="1352"/>
        <v>0</v>
      </c>
      <c r="CF196" s="34">
        <f t="shared" si="1352"/>
        <v>0</v>
      </c>
      <c r="CG196" s="34">
        <f t="shared" si="1352"/>
        <v>0</v>
      </c>
      <c r="CH196" s="34">
        <f t="shared" si="1352"/>
        <v>196865</v>
      </c>
      <c r="CI196" s="34">
        <f t="shared" si="1352"/>
        <v>148324</v>
      </c>
      <c r="CJ196" s="63">
        <f t="shared" si="1352"/>
        <v>0</v>
      </c>
      <c r="CK196" s="63">
        <f t="shared" si="1352"/>
        <v>0</v>
      </c>
      <c r="CL196" s="63">
        <f t="shared" si="1352"/>
        <v>0</v>
      </c>
      <c r="CM196" s="34">
        <f t="shared" ref="CM196:DE196" si="1353">SUBTOTAL(9,CM188:CM195)</f>
        <v>98000</v>
      </c>
      <c r="CN196" s="34">
        <f t="shared" si="1353"/>
        <v>30000</v>
      </c>
      <c r="CO196" s="34">
        <f t="shared" si="1353"/>
        <v>0</v>
      </c>
      <c r="CP196" s="34">
        <f t="shared" si="1353"/>
        <v>0</v>
      </c>
      <c r="CQ196" s="34">
        <f t="shared" si="1353"/>
        <v>0</v>
      </c>
      <c r="CR196" s="34">
        <f t="shared" si="1353"/>
        <v>30000</v>
      </c>
      <c r="CS196" s="34">
        <f t="shared" si="1353"/>
        <v>0</v>
      </c>
      <c r="CT196" s="34">
        <f t="shared" si="1353"/>
        <v>0</v>
      </c>
      <c r="CU196" s="34">
        <f t="shared" si="1353"/>
        <v>68000</v>
      </c>
      <c r="CV196" s="34">
        <f t="shared" si="1353"/>
        <v>0</v>
      </c>
      <c r="CW196" s="34">
        <f t="shared" si="1353"/>
        <v>68000</v>
      </c>
      <c r="CX196" s="34">
        <f t="shared" si="1353"/>
        <v>0</v>
      </c>
      <c r="CY196" s="34">
        <f t="shared" si="1353"/>
        <v>0</v>
      </c>
      <c r="CZ196" s="34">
        <f t="shared" si="1353"/>
        <v>0</v>
      </c>
      <c r="DA196" s="34">
        <f t="shared" si="1353"/>
        <v>196865</v>
      </c>
      <c r="DB196" s="34">
        <f t="shared" si="1353"/>
        <v>148324</v>
      </c>
      <c r="DC196" s="63">
        <f t="shared" si="1353"/>
        <v>0</v>
      </c>
      <c r="DD196" s="63">
        <f t="shared" si="1353"/>
        <v>0</v>
      </c>
      <c r="DE196" s="63">
        <f t="shared" si="1353"/>
        <v>0</v>
      </c>
      <c r="DF196" s="34">
        <f t="shared" ref="DF196:DX196" si="1354">SUBTOTAL(9,DF188:DF195)</f>
        <v>98000</v>
      </c>
      <c r="DG196" s="34">
        <f t="shared" si="1354"/>
        <v>30000</v>
      </c>
      <c r="DH196" s="34">
        <f t="shared" si="1354"/>
        <v>0</v>
      </c>
      <c r="DI196" s="34">
        <f t="shared" si="1354"/>
        <v>0</v>
      </c>
      <c r="DJ196" s="34">
        <f t="shared" si="1354"/>
        <v>0</v>
      </c>
      <c r="DK196" s="34">
        <f t="shared" si="1354"/>
        <v>30000</v>
      </c>
      <c r="DL196" s="34">
        <f t="shared" si="1354"/>
        <v>0</v>
      </c>
      <c r="DM196" s="34">
        <f t="shared" si="1354"/>
        <v>0</v>
      </c>
      <c r="DN196" s="34">
        <f t="shared" si="1354"/>
        <v>68000</v>
      </c>
      <c r="DO196" s="34">
        <f t="shared" si="1354"/>
        <v>0</v>
      </c>
      <c r="DP196" s="34">
        <f t="shared" si="1354"/>
        <v>68000</v>
      </c>
      <c r="DQ196" s="34">
        <f t="shared" si="1354"/>
        <v>0</v>
      </c>
      <c r="DR196" s="34">
        <f t="shared" si="1354"/>
        <v>0</v>
      </c>
      <c r="DS196" s="34">
        <f t="shared" si="1354"/>
        <v>0</v>
      </c>
      <c r="DT196" s="34">
        <f t="shared" si="1354"/>
        <v>196865</v>
      </c>
      <c r="DU196" s="34">
        <f t="shared" si="1354"/>
        <v>148324</v>
      </c>
      <c r="DV196" s="63">
        <f t="shared" si="1354"/>
        <v>0</v>
      </c>
      <c r="DW196" s="63">
        <f t="shared" si="1354"/>
        <v>0</v>
      </c>
      <c r="DX196" s="63">
        <f t="shared" si="1354"/>
        <v>0</v>
      </c>
    </row>
    <row r="197" spans="1:128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41">
        <f>I197+P197</f>
        <v>0</v>
      </c>
      <c r="I197" s="41">
        <f>K197+L197+M197+N197+O197</f>
        <v>0</v>
      </c>
      <c r="J197" s="5"/>
      <c r="K197" s="9"/>
      <c r="L197" s="9"/>
      <c r="M197" s="9"/>
      <c r="N197" s="9"/>
      <c r="O197" s="9"/>
      <c r="P197" s="41">
        <f>Q197+R197+S197</f>
        <v>0</v>
      </c>
      <c r="Q197" s="9"/>
      <c r="R197" s="9"/>
      <c r="S197" s="9"/>
      <c r="T197" s="71">
        <f>(L197+M197+N197)*-1</f>
        <v>0</v>
      </c>
      <c r="U197" s="71">
        <f>(Q197+R197)*-1</f>
        <v>0</v>
      </c>
      <c r="V197" s="9">
        <f t="shared" ref="V197:W199" si="1355">ROUND(T197*0.65,0)</f>
        <v>0</v>
      </c>
      <c r="W197" s="9">
        <f t="shared" si="1355"/>
        <v>0</v>
      </c>
      <c r="X197" s="9">
        <v>42546.490466608309</v>
      </c>
      <c r="Y197" s="9">
        <v>20190</v>
      </c>
      <c r="Z197" s="76">
        <f>IF(T197=0,0,ROUND((T197+L197)/X197/10,2))</f>
        <v>0</v>
      </c>
      <c r="AA197" s="76">
        <f>IF(U197=0,0,ROUND((U197+Q197)/Y197/10,2))</f>
        <v>0</v>
      </c>
      <c r="AB197" s="76">
        <f>Z197+AA197</f>
        <v>0</v>
      </c>
      <c r="AC197" s="47">
        <v>0</v>
      </c>
      <c r="AD197" s="47">
        <v>0</v>
      </c>
      <c r="AE197" s="47">
        <f>AC197+AD197</f>
        <v>0</v>
      </c>
      <c r="AF197" s="41">
        <f>AG197+AN197</f>
        <v>0</v>
      </c>
      <c r="AG197" s="41">
        <f>AI197+AJ197+AK197+AL197+AM197</f>
        <v>0</v>
      </c>
      <c r="AH197" s="5"/>
      <c r="AI197" s="9"/>
      <c r="AJ197" s="9"/>
      <c r="AK197" s="9"/>
      <c r="AL197" s="9"/>
      <c r="AM197" s="9"/>
      <c r="AN197" s="41">
        <f>AO197+AP197+AQ197</f>
        <v>0</v>
      </c>
      <c r="AO197" s="9"/>
      <c r="AP197" s="9"/>
      <c r="AQ197" s="9"/>
      <c r="AR197" s="88">
        <f>((AL197+AK197+AJ197)-((V197)*-1))*-1</f>
        <v>0</v>
      </c>
      <c r="AS197" s="88">
        <f>((AO197+AP197)-((W197)*-1))*-1</f>
        <v>0</v>
      </c>
      <c r="AT197" s="9">
        <v>42546.490466608309</v>
      </c>
      <c r="AU197" s="9">
        <v>20190</v>
      </c>
      <c r="AV197" s="93">
        <f t="shared" ref="AV197:AV198" si="1356">ROUND((AY197/AT197/10)+(AC197),2)*-1</f>
        <v>0</v>
      </c>
      <c r="AW197" s="93">
        <f t="shared" ref="AW197:AW198" si="1357">ROUND((AZ197/AU197/10)+AD197,2)*-1</f>
        <v>0</v>
      </c>
      <c r="AX197" s="93">
        <f>AV197+AW197</f>
        <v>0</v>
      </c>
      <c r="AY197" s="95">
        <f t="shared" ref="AY197:AY199" si="1358">AK197+AL197</f>
        <v>0</v>
      </c>
      <c r="AZ197" s="95">
        <f t="shared" ref="AZ197:AZ199" si="1359">AP197</f>
        <v>0</v>
      </c>
      <c r="BA197" s="96">
        <f>BB197+BI197</f>
        <v>0</v>
      </c>
      <c r="BB197" s="96">
        <f>BD197+BE197+BF197+BG197+BH197</f>
        <v>0</v>
      </c>
      <c r="BC197" s="97"/>
      <c r="BD197" s="88"/>
      <c r="BE197" s="88"/>
      <c r="BF197" s="88"/>
      <c r="BG197" s="88"/>
      <c r="BH197" s="88"/>
      <c r="BI197" s="96">
        <f>BJ197+BK197+BL197</f>
        <v>0</v>
      </c>
      <c r="BJ197" s="88"/>
      <c r="BK197" s="88"/>
      <c r="BL197" s="88"/>
      <c r="BM197" s="88">
        <f t="shared" ref="BM197:BM199" si="1360">(BE197+BF197+BG197)-(AJ197+AK197+AL197)</f>
        <v>0</v>
      </c>
      <c r="BN197" s="88">
        <f t="shared" ref="BN197:BN199" si="1361">(BJ197+BK197)-(AO197+AP197)</f>
        <v>0</v>
      </c>
      <c r="BO197" s="9">
        <v>42546.490466608309</v>
      </c>
      <c r="BP197" s="9">
        <v>20190</v>
      </c>
      <c r="BQ197" s="93">
        <f t="shared" ref="BQ197:BQ198" si="1362">ROUND(((BF197+BG197)-(AK197+AL197))/BO197/10,2)*-1</f>
        <v>0</v>
      </c>
      <c r="BR197" s="93">
        <f t="shared" ref="BR197:BR198" si="1363">ROUND(((BK197-AP197)/BP197/10),2)*-1</f>
        <v>0</v>
      </c>
      <c r="BS197" s="93">
        <f>BQ197+BR197</f>
        <v>0</v>
      </c>
      <c r="BT197" s="96">
        <f>BU197+CB197</f>
        <v>0</v>
      </c>
      <c r="BU197" s="96">
        <f>BW197+BX197+BY197+BZ197+CA197</f>
        <v>0</v>
      </c>
      <c r="BV197" s="97"/>
      <c r="BW197" s="88"/>
      <c r="BX197" s="88"/>
      <c r="BY197" s="88"/>
      <c r="BZ197" s="88"/>
      <c r="CA197" s="88"/>
      <c r="CB197" s="96">
        <f>CC197+CD197+CE197</f>
        <v>0</v>
      </c>
      <c r="CC197" s="88"/>
      <c r="CD197" s="88"/>
      <c r="CE197" s="88"/>
      <c r="CF197" s="88">
        <f t="shared" ref="CF197:CF199" si="1364">(BX197+BY197+BZ197)-(BE197+BF197+BG197)</f>
        <v>0</v>
      </c>
      <c r="CG197" s="88">
        <f t="shared" ref="CG197:CG199" si="1365">(CC197+CD197)-(BJ197+BK197)</f>
        <v>0</v>
      </c>
      <c r="CH197" s="9">
        <v>42546.490466608309</v>
      </c>
      <c r="CI197" s="9">
        <v>20190</v>
      </c>
      <c r="CJ197" s="99">
        <f t="shared" ref="CJ197:CJ198" si="1366">ROUND(((BY197+BZ197)-(BF197+BG197))/CH197/10,2)*-1</f>
        <v>0</v>
      </c>
      <c r="CK197" s="99">
        <f t="shared" ref="CK197:CK198" si="1367">ROUND(((CD197-BK197)/CI197/10),2)*-1</f>
        <v>0</v>
      </c>
      <c r="CL197" s="99">
        <f>CJ197+CK197</f>
        <v>0</v>
      </c>
      <c r="CM197" s="96">
        <f>CN197+CU197</f>
        <v>0</v>
      </c>
      <c r="CN197" s="96">
        <f>CP197+CQ197+CR197+CS197+CT197</f>
        <v>0</v>
      </c>
      <c r="CO197" s="97"/>
      <c r="CP197" s="88"/>
      <c r="CQ197" s="88"/>
      <c r="CR197" s="88"/>
      <c r="CS197" s="88"/>
      <c r="CT197" s="88"/>
      <c r="CU197" s="96">
        <f>CV197+CW197+CX197</f>
        <v>0</v>
      </c>
      <c r="CV197" s="88"/>
      <c r="CW197" s="88"/>
      <c r="CX197" s="88"/>
      <c r="CY197" s="88">
        <f t="shared" ref="CY197:CY199" si="1368">(CQ197+CR197+CS197)-(BX197+BY197+BZ197)</f>
        <v>0</v>
      </c>
      <c r="CZ197" s="88">
        <f t="shared" ref="CZ197:CZ199" si="1369">(CV197+CW197)-(CC197+CD197)</f>
        <v>0</v>
      </c>
      <c r="DA197" s="9">
        <v>42546.490466608309</v>
      </c>
      <c r="DB197" s="9">
        <v>20190</v>
      </c>
      <c r="DC197" s="99">
        <f t="shared" ref="DC197:DC198" si="1370">ROUND(((CR197+CS197)-(BY197+BZ197))/DA197/10,2)*-1</f>
        <v>0</v>
      </c>
      <c r="DD197" s="99">
        <f t="shared" ref="DD197:DD198" si="1371">ROUND(((CW197-CD197)/DB197/10),2)*-1</f>
        <v>0</v>
      </c>
      <c r="DE197" s="99">
        <f>DC197+DD197</f>
        <v>0</v>
      </c>
      <c r="DF197" s="96">
        <f>DG197+DN197</f>
        <v>0</v>
      </c>
      <c r="DG197" s="96">
        <f>DI197+DJ197+DK197+DL197+DM197</f>
        <v>0</v>
      </c>
      <c r="DH197" s="97"/>
      <c r="DI197" s="88"/>
      <c r="DJ197" s="88"/>
      <c r="DK197" s="88"/>
      <c r="DL197" s="88"/>
      <c r="DM197" s="88"/>
      <c r="DN197" s="96">
        <f>DO197+DP197+DQ197</f>
        <v>0</v>
      </c>
      <c r="DO197" s="88"/>
      <c r="DP197" s="88"/>
      <c r="DQ197" s="88"/>
      <c r="DR197" s="88">
        <f t="shared" ref="DR197:DR199" si="1372">(DJ197+DK197+DL197)-(CQ197+CR197+CS197)</f>
        <v>0</v>
      </c>
      <c r="DS197" s="88">
        <f t="shared" ref="DS197:DS199" si="1373">(DO197+DP197)-(CV197+CW197)</f>
        <v>0</v>
      </c>
      <c r="DT197" s="9">
        <v>42546.490466608309</v>
      </c>
      <c r="DU197" s="9">
        <v>20190</v>
      </c>
      <c r="DV197" s="99">
        <f t="shared" ref="DV197:DV198" si="1374">ROUND(((DK197+DL197)-(CR197+CS197))/DT197/10,2)*-1</f>
        <v>0</v>
      </c>
      <c r="DW197" s="99">
        <f t="shared" ref="DW197:DW198" si="1375">ROUND(((DP197-CW197)/DU197/10),2)*-1</f>
        <v>0</v>
      </c>
      <c r="DX197" s="99">
        <f>DV197+DW197</f>
        <v>0</v>
      </c>
    </row>
    <row r="198" spans="1:128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41">
        <f>I198+P198</f>
        <v>0</v>
      </c>
      <c r="I198" s="41">
        <f>K198+L198+M198+N198+O198</f>
        <v>0</v>
      </c>
      <c r="J198" s="5"/>
      <c r="K198" s="9"/>
      <c r="L198" s="9"/>
      <c r="M198" s="9"/>
      <c r="N198" s="9"/>
      <c r="O198" s="9"/>
      <c r="P198" s="41">
        <f>Q198+R198+S198</f>
        <v>0</v>
      </c>
      <c r="Q198" s="9"/>
      <c r="R198" s="9"/>
      <c r="S198" s="9"/>
      <c r="T198" s="71">
        <f>(L198+M198+N198)*-1</f>
        <v>0</v>
      </c>
      <c r="U198" s="71">
        <f>(Q198+R198)*-1</f>
        <v>0</v>
      </c>
      <c r="V198" s="9">
        <f t="shared" si="1355"/>
        <v>0</v>
      </c>
      <c r="W198" s="9">
        <f t="shared" si="1355"/>
        <v>0</v>
      </c>
      <c r="X198" s="9">
        <v>52259</v>
      </c>
      <c r="Y198" s="9">
        <v>21350</v>
      </c>
      <c r="Z198" s="76">
        <f>IF(T198=0,0,ROUND((T198+L198)/X198/10,2))</f>
        <v>0</v>
      </c>
      <c r="AA198" s="76">
        <f>IF(U198=0,0,ROUND((U198+Q198)/Y198/10,2))</f>
        <v>0</v>
      </c>
      <c r="AB198" s="76">
        <f>Z198+AA198</f>
        <v>0</v>
      </c>
      <c r="AC198" s="47">
        <v>0</v>
      </c>
      <c r="AD198" s="47">
        <v>0</v>
      </c>
      <c r="AE198" s="47">
        <f>AC198+AD198</f>
        <v>0</v>
      </c>
      <c r="AF198" s="41">
        <f>AG198+AN198</f>
        <v>0</v>
      </c>
      <c r="AG198" s="41">
        <f>AI198+AJ198+AK198+AL198+AM198</f>
        <v>0</v>
      </c>
      <c r="AH198" s="5"/>
      <c r="AI198" s="9"/>
      <c r="AJ198" s="9"/>
      <c r="AK198" s="9"/>
      <c r="AL198" s="9"/>
      <c r="AM198" s="9"/>
      <c r="AN198" s="41">
        <f>AO198+AP198+AQ198</f>
        <v>0</v>
      </c>
      <c r="AO198" s="9"/>
      <c r="AP198" s="9"/>
      <c r="AQ198" s="9"/>
      <c r="AR198" s="88">
        <f>((AL198+AK198+AJ198)-((V198)*-1))*-1</f>
        <v>0</v>
      </c>
      <c r="AS198" s="88">
        <f>((AO198+AP198)-((W198)*-1))*-1</f>
        <v>0</v>
      </c>
      <c r="AT198" s="9">
        <v>52259</v>
      </c>
      <c r="AU198" s="9">
        <v>21350</v>
      </c>
      <c r="AV198" s="93">
        <f t="shared" si="1356"/>
        <v>0</v>
      </c>
      <c r="AW198" s="93">
        <f t="shared" si="1357"/>
        <v>0</v>
      </c>
      <c r="AX198" s="93">
        <f>AV198+AW198</f>
        <v>0</v>
      </c>
      <c r="AY198" s="95">
        <f t="shared" si="1358"/>
        <v>0</v>
      </c>
      <c r="AZ198" s="95">
        <f t="shared" si="1359"/>
        <v>0</v>
      </c>
      <c r="BA198" s="96">
        <f>BB198+BI198</f>
        <v>0</v>
      </c>
      <c r="BB198" s="96">
        <f>BD198+BE198+BF198+BG198+BH198</f>
        <v>0</v>
      </c>
      <c r="BC198" s="97"/>
      <c r="BD198" s="88"/>
      <c r="BE198" s="88"/>
      <c r="BF198" s="88"/>
      <c r="BG198" s="88"/>
      <c r="BH198" s="88"/>
      <c r="BI198" s="96">
        <f>BJ198+BK198+BL198</f>
        <v>0</v>
      </c>
      <c r="BJ198" s="88"/>
      <c r="BK198" s="88"/>
      <c r="BL198" s="88"/>
      <c r="BM198" s="88">
        <f t="shared" si="1360"/>
        <v>0</v>
      </c>
      <c r="BN198" s="88">
        <f t="shared" si="1361"/>
        <v>0</v>
      </c>
      <c r="BO198" s="9">
        <v>52259</v>
      </c>
      <c r="BP198" s="9">
        <v>21350</v>
      </c>
      <c r="BQ198" s="93">
        <f t="shared" si="1362"/>
        <v>0</v>
      </c>
      <c r="BR198" s="93">
        <f t="shared" si="1363"/>
        <v>0</v>
      </c>
      <c r="BS198" s="93">
        <f>BQ198+BR198</f>
        <v>0</v>
      </c>
      <c r="BT198" s="96">
        <f>BU198+CB198</f>
        <v>0</v>
      </c>
      <c r="BU198" s="96">
        <f>BW198+BX198+BY198+BZ198+CA198</f>
        <v>0</v>
      </c>
      <c r="BV198" s="97"/>
      <c r="BW198" s="88"/>
      <c r="BX198" s="88"/>
      <c r="BY198" s="88"/>
      <c r="BZ198" s="88"/>
      <c r="CA198" s="88"/>
      <c r="CB198" s="96">
        <f>CC198+CD198+CE198</f>
        <v>0</v>
      </c>
      <c r="CC198" s="88"/>
      <c r="CD198" s="88"/>
      <c r="CE198" s="88"/>
      <c r="CF198" s="88">
        <f t="shared" si="1364"/>
        <v>0</v>
      </c>
      <c r="CG198" s="88">
        <f t="shared" si="1365"/>
        <v>0</v>
      </c>
      <c r="CH198" s="9">
        <v>52259</v>
      </c>
      <c r="CI198" s="9">
        <v>21350</v>
      </c>
      <c r="CJ198" s="99">
        <f t="shared" si="1366"/>
        <v>0</v>
      </c>
      <c r="CK198" s="99">
        <f t="shared" si="1367"/>
        <v>0</v>
      </c>
      <c r="CL198" s="99">
        <f>CJ198+CK198</f>
        <v>0</v>
      </c>
      <c r="CM198" s="96">
        <f>CN198+CU198</f>
        <v>0</v>
      </c>
      <c r="CN198" s="96">
        <f>CP198+CQ198+CR198+CS198+CT198</f>
        <v>0</v>
      </c>
      <c r="CO198" s="97"/>
      <c r="CP198" s="88"/>
      <c r="CQ198" s="88"/>
      <c r="CR198" s="88"/>
      <c r="CS198" s="88"/>
      <c r="CT198" s="88"/>
      <c r="CU198" s="96">
        <f>CV198+CW198+CX198</f>
        <v>0</v>
      </c>
      <c r="CV198" s="88"/>
      <c r="CW198" s="88"/>
      <c r="CX198" s="88"/>
      <c r="CY198" s="88">
        <f t="shared" si="1368"/>
        <v>0</v>
      </c>
      <c r="CZ198" s="88">
        <f t="shared" si="1369"/>
        <v>0</v>
      </c>
      <c r="DA198" s="9">
        <v>52259</v>
      </c>
      <c r="DB198" s="9">
        <v>21350</v>
      </c>
      <c r="DC198" s="99">
        <f t="shared" si="1370"/>
        <v>0</v>
      </c>
      <c r="DD198" s="99">
        <f t="shared" si="1371"/>
        <v>0</v>
      </c>
      <c r="DE198" s="99">
        <f>DC198+DD198</f>
        <v>0</v>
      </c>
      <c r="DF198" s="96">
        <f>DG198+DN198</f>
        <v>0</v>
      </c>
      <c r="DG198" s="96">
        <f>DI198+DJ198+DK198+DL198+DM198</f>
        <v>0</v>
      </c>
      <c r="DH198" s="97"/>
      <c r="DI198" s="88"/>
      <c r="DJ198" s="88"/>
      <c r="DK198" s="88"/>
      <c r="DL198" s="88"/>
      <c r="DM198" s="88"/>
      <c r="DN198" s="96">
        <f>DO198+DP198+DQ198</f>
        <v>0</v>
      </c>
      <c r="DO198" s="88"/>
      <c r="DP198" s="88"/>
      <c r="DQ198" s="88"/>
      <c r="DR198" s="88">
        <f t="shared" si="1372"/>
        <v>0</v>
      </c>
      <c r="DS198" s="88">
        <f t="shared" si="1373"/>
        <v>0</v>
      </c>
      <c r="DT198" s="9">
        <v>52259</v>
      </c>
      <c r="DU198" s="9">
        <v>21350</v>
      </c>
      <c r="DV198" s="99">
        <f t="shared" si="1374"/>
        <v>0</v>
      </c>
      <c r="DW198" s="99">
        <f t="shared" si="1375"/>
        <v>0</v>
      </c>
      <c r="DX198" s="99">
        <f>DV198+DW198</f>
        <v>0</v>
      </c>
    </row>
    <row r="199" spans="1:128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41">
        <f>I199+P199</f>
        <v>0</v>
      </c>
      <c r="I199" s="41">
        <f>K199+L199+M199+N199+O199</f>
        <v>0</v>
      </c>
      <c r="J199" s="5"/>
      <c r="K199" s="9"/>
      <c r="L199" s="9"/>
      <c r="M199" s="9"/>
      <c r="N199" s="9"/>
      <c r="O199" s="9"/>
      <c r="P199" s="41">
        <f>Q199+R199+S199</f>
        <v>0</v>
      </c>
      <c r="Q199" s="9"/>
      <c r="R199" s="9"/>
      <c r="S199" s="9"/>
      <c r="T199" s="71">
        <f>(L199+M199+N199)*-1</f>
        <v>0</v>
      </c>
      <c r="U199" s="71">
        <f>(Q199+R199)*-1</f>
        <v>0</v>
      </c>
      <c r="V199" s="9">
        <f t="shared" si="1355"/>
        <v>0</v>
      </c>
      <c r="W199" s="9">
        <f t="shared" si="1355"/>
        <v>0</v>
      </c>
      <c r="X199" s="46" t="s">
        <v>225</v>
      </c>
      <c r="Y199" s="46" t="s">
        <v>225</v>
      </c>
      <c r="Z199" s="76">
        <f>IF(T199=0,0,ROUND((T199+L199)/X199/10,2))</f>
        <v>0</v>
      </c>
      <c r="AA199" s="76">
        <f>IF(U199=0,0,ROUND((U199+Q199)/Y199/10,2))</f>
        <v>0</v>
      </c>
      <c r="AB199" s="76">
        <f>Z199+AA199</f>
        <v>0</v>
      </c>
      <c r="AC199" s="47">
        <v>0</v>
      </c>
      <c r="AD199" s="47">
        <v>0</v>
      </c>
      <c r="AE199" s="47">
        <f>AC199+AD199</f>
        <v>0</v>
      </c>
      <c r="AF199" s="41">
        <f>AG199+AN199</f>
        <v>0</v>
      </c>
      <c r="AG199" s="41">
        <f>AI199+AJ199+AK199+AL199+AM199</f>
        <v>0</v>
      </c>
      <c r="AH199" s="5"/>
      <c r="AI199" s="9"/>
      <c r="AJ199" s="9"/>
      <c r="AK199" s="9"/>
      <c r="AL199" s="9"/>
      <c r="AM199" s="9"/>
      <c r="AN199" s="41">
        <f>AO199+AP199+AQ199</f>
        <v>0</v>
      </c>
      <c r="AO199" s="9"/>
      <c r="AP199" s="9"/>
      <c r="AQ199" s="9"/>
      <c r="AR199" s="88">
        <f>((AL199+AK199+AJ199)-((V199)*-1))*-1</f>
        <v>0</v>
      </c>
      <c r="AS199" s="88">
        <f>((AO199+AP199)-((W199)*-1))*-1</f>
        <v>0</v>
      </c>
      <c r="AT199" s="46" t="s">
        <v>225</v>
      </c>
      <c r="AU199" s="46" t="s">
        <v>225</v>
      </c>
      <c r="AV199" s="93">
        <v>0</v>
      </c>
      <c r="AW199" s="93">
        <v>0</v>
      </c>
      <c r="AX199" s="93">
        <f>AV199+AW199</f>
        <v>0</v>
      </c>
      <c r="AY199" s="95">
        <f t="shared" si="1358"/>
        <v>0</v>
      </c>
      <c r="AZ199" s="95">
        <f t="shared" si="1359"/>
        <v>0</v>
      </c>
      <c r="BA199" s="96">
        <f>BB199+BI199</f>
        <v>0</v>
      </c>
      <c r="BB199" s="96">
        <f>BD199+BE199+BF199+BG199+BH199</f>
        <v>0</v>
      </c>
      <c r="BC199" s="97"/>
      <c r="BD199" s="88"/>
      <c r="BE199" s="88"/>
      <c r="BF199" s="88"/>
      <c r="BG199" s="88"/>
      <c r="BH199" s="88"/>
      <c r="BI199" s="96">
        <f>BJ199+BK199+BL199</f>
        <v>0</v>
      </c>
      <c r="BJ199" s="88"/>
      <c r="BK199" s="88"/>
      <c r="BL199" s="88"/>
      <c r="BM199" s="88">
        <f t="shared" si="1360"/>
        <v>0</v>
      </c>
      <c r="BN199" s="88">
        <f t="shared" si="1361"/>
        <v>0</v>
      </c>
      <c r="BO199" s="46" t="s">
        <v>225</v>
      </c>
      <c r="BP199" s="46" t="s">
        <v>225</v>
      </c>
      <c r="BQ199" s="93">
        <v>0</v>
      </c>
      <c r="BR199" s="93">
        <v>0</v>
      </c>
      <c r="BS199" s="93">
        <f>BQ199+BR199</f>
        <v>0</v>
      </c>
      <c r="BT199" s="96">
        <f>BU199+CB199</f>
        <v>0</v>
      </c>
      <c r="BU199" s="96">
        <f>BW199+BX199+BY199+BZ199+CA199</f>
        <v>0</v>
      </c>
      <c r="BV199" s="97"/>
      <c r="BW199" s="88"/>
      <c r="BX199" s="88"/>
      <c r="BY199" s="88"/>
      <c r="BZ199" s="88"/>
      <c r="CA199" s="88"/>
      <c r="CB199" s="96">
        <f>CC199+CD199+CE199</f>
        <v>0</v>
      </c>
      <c r="CC199" s="88"/>
      <c r="CD199" s="88"/>
      <c r="CE199" s="88"/>
      <c r="CF199" s="88">
        <f t="shared" si="1364"/>
        <v>0</v>
      </c>
      <c r="CG199" s="88">
        <f t="shared" si="1365"/>
        <v>0</v>
      </c>
      <c r="CH199" s="46" t="s">
        <v>225</v>
      </c>
      <c r="CI199" s="46" t="s">
        <v>225</v>
      </c>
      <c r="CJ199" s="99">
        <v>0</v>
      </c>
      <c r="CK199" s="99">
        <v>0</v>
      </c>
      <c r="CL199" s="99">
        <f>CJ199+CK199</f>
        <v>0</v>
      </c>
      <c r="CM199" s="96">
        <f>CN199+CU199</f>
        <v>0</v>
      </c>
      <c r="CN199" s="96">
        <f>CP199+CQ199+CR199+CS199+CT199</f>
        <v>0</v>
      </c>
      <c r="CO199" s="97"/>
      <c r="CP199" s="88"/>
      <c r="CQ199" s="88"/>
      <c r="CR199" s="88"/>
      <c r="CS199" s="88"/>
      <c r="CT199" s="88"/>
      <c r="CU199" s="96">
        <f>CV199+CW199+CX199</f>
        <v>0</v>
      </c>
      <c r="CV199" s="88"/>
      <c r="CW199" s="88"/>
      <c r="CX199" s="88"/>
      <c r="CY199" s="88">
        <f t="shared" si="1368"/>
        <v>0</v>
      </c>
      <c r="CZ199" s="88">
        <f t="shared" si="1369"/>
        <v>0</v>
      </c>
      <c r="DA199" s="46" t="s">
        <v>225</v>
      </c>
      <c r="DB199" s="46" t="s">
        <v>225</v>
      </c>
      <c r="DC199" s="99">
        <v>0</v>
      </c>
      <c r="DD199" s="99">
        <v>0</v>
      </c>
      <c r="DE199" s="99">
        <f>DC199+DD199</f>
        <v>0</v>
      </c>
      <c r="DF199" s="96">
        <f>DG199+DN199</f>
        <v>0</v>
      </c>
      <c r="DG199" s="96">
        <f>DI199+DJ199+DK199+DL199+DM199</f>
        <v>0</v>
      </c>
      <c r="DH199" s="97"/>
      <c r="DI199" s="88"/>
      <c r="DJ199" s="88"/>
      <c r="DK199" s="88"/>
      <c r="DL199" s="88"/>
      <c r="DM199" s="88"/>
      <c r="DN199" s="96">
        <f>DO199+DP199+DQ199</f>
        <v>0</v>
      </c>
      <c r="DO199" s="88"/>
      <c r="DP199" s="88"/>
      <c r="DQ199" s="88"/>
      <c r="DR199" s="88">
        <f t="shared" si="1372"/>
        <v>0</v>
      </c>
      <c r="DS199" s="88">
        <f t="shared" si="1373"/>
        <v>0</v>
      </c>
      <c r="DT199" s="46" t="s">
        <v>225</v>
      </c>
      <c r="DU199" s="46" t="s">
        <v>225</v>
      </c>
      <c r="DV199" s="99">
        <v>0</v>
      </c>
      <c r="DW199" s="99">
        <v>0</v>
      </c>
      <c r="DX199" s="99">
        <f>DV199+DW199</f>
        <v>0</v>
      </c>
    </row>
    <row r="200" spans="1:128" x14ac:dyDescent="0.25">
      <c r="A200" s="30"/>
      <c r="B200" s="31"/>
      <c r="C200" s="32"/>
      <c r="D200" s="33" t="s">
        <v>186</v>
      </c>
      <c r="E200" s="35"/>
      <c r="F200" s="35"/>
      <c r="G200" s="35"/>
      <c r="H200" s="34">
        <f t="shared" ref="H200:AB200" si="1376">SUBTOTAL(9,H197:H199)</f>
        <v>0</v>
      </c>
      <c r="I200" s="34">
        <f t="shared" si="1376"/>
        <v>0</v>
      </c>
      <c r="J200" s="34">
        <f t="shared" si="1376"/>
        <v>0</v>
      </c>
      <c r="K200" s="34">
        <f t="shared" si="1376"/>
        <v>0</v>
      </c>
      <c r="L200" s="34">
        <f t="shared" si="1376"/>
        <v>0</v>
      </c>
      <c r="M200" s="34">
        <f t="shared" si="1376"/>
        <v>0</v>
      </c>
      <c r="N200" s="34">
        <f t="shared" si="1376"/>
        <v>0</v>
      </c>
      <c r="O200" s="34">
        <f t="shared" si="1376"/>
        <v>0</v>
      </c>
      <c r="P200" s="34">
        <f t="shared" si="1376"/>
        <v>0</v>
      </c>
      <c r="Q200" s="34">
        <f t="shared" si="1376"/>
        <v>0</v>
      </c>
      <c r="R200" s="34">
        <f t="shared" si="1376"/>
        <v>0</v>
      </c>
      <c r="S200" s="34">
        <f t="shared" si="1376"/>
        <v>0</v>
      </c>
      <c r="T200" s="34">
        <f t="shared" si="1376"/>
        <v>0</v>
      </c>
      <c r="U200" s="34">
        <f t="shared" si="1376"/>
        <v>0</v>
      </c>
      <c r="V200" s="34">
        <f t="shared" si="1376"/>
        <v>0</v>
      </c>
      <c r="W200" s="34">
        <f t="shared" si="1376"/>
        <v>0</v>
      </c>
      <c r="X200" s="34">
        <f t="shared" si="1376"/>
        <v>94805.490466608317</v>
      </c>
      <c r="Y200" s="34">
        <f t="shared" si="1376"/>
        <v>41540</v>
      </c>
      <c r="Z200" s="48">
        <f t="shared" si="1376"/>
        <v>0</v>
      </c>
      <c r="AA200" s="48">
        <f t="shared" si="1376"/>
        <v>0</v>
      </c>
      <c r="AB200" s="48">
        <f t="shared" si="1376"/>
        <v>0</v>
      </c>
      <c r="AC200" s="48">
        <v>0</v>
      </c>
      <c r="AD200" s="48">
        <v>0</v>
      </c>
      <c r="AE200" s="48">
        <f t="shared" ref="AE200:AX200" si="1377">SUBTOTAL(9,AE197:AE199)</f>
        <v>0</v>
      </c>
      <c r="AF200" s="34">
        <f t="shared" si="1377"/>
        <v>0</v>
      </c>
      <c r="AG200" s="34">
        <f t="shared" si="1377"/>
        <v>0</v>
      </c>
      <c r="AH200" s="34">
        <f t="shared" si="1377"/>
        <v>0</v>
      </c>
      <c r="AI200" s="34">
        <f t="shared" si="1377"/>
        <v>0</v>
      </c>
      <c r="AJ200" s="34">
        <f t="shared" si="1377"/>
        <v>0</v>
      </c>
      <c r="AK200" s="34">
        <f t="shared" si="1377"/>
        <v>0</v>
      </c>
      <c r="AL200" s="34">
        <f t="shared" si="1377"/>
        <v>0</v>
      </c>
      <c r="AM200" s="34">
        <f t="shared" si="1377"/>
        <v>0</v>
      </c>
      <c r="AN200" s="34">
        <f t="shared" si="1377"/>
        <v>0</v>
      </c>
      <c r="AO200" s="34">
        <f t="shared" si="1377"/>
        <v>0</v>
      </c>
      <c r="AP200" s="34">
        <f t="shared" si="1377"/>
        <v>0</v>
      </c>
      <c r="AQ200" s="34">
        <f t="shared" si="1377"/>
        <v>0</v>
      </c>
      <c r="AR200" s="34">
        <f t="shared" si="1377"/>
        <v>0</v>
      </c>
      <c r="AS200" s="34">
        <f t="shared" si="1377"/>
        <v>0</v>
      </c>
      <c r="AT200" s="34">
        <f t="shared" si="1377"/>
        <v>94805.490466608317</v>
      </c>
      <c r="AU200" s="34">
        <f t="shared" si="1377"/>
        <v>41540</v>
      </c>
      <c r="AV200" s="48">
        <f t="shared" si="1377"/>
        <v>0</v>
      </c>
      <c r="AW200" s="48">
        <f t="shared" si="1377"/>
        <v>0</v>
      </c>
      <c r="AX200" s="48">
        <f t="shared" si="1377"/>
        <v>0</v>
      </c>
      <c r="AY200"/>
      <c r="AZ200"/>
      <c r="BA200" s="34">
        <f t="shared" ref="BA200:BS200" si="1378">SUBTOTAL(9,BA197:BA199)</f>
        <v>0</v>
      </c>
      <c r="BB200" s="34">
        <f t="shared" si="1378"/>
        <v>0</v>
      </c>
      <c r="BC200" s="34">
        <f t="shared" si="1378"/>
        <v>0</v>
      </c>
      <c r="BD200" s="34">
        <f t="shared" si="1378"/>
        <v>0</v>
      </c>
      <c r="BE200" s="34">
        <f t="shared" si="1378"/>
        <v>0</v>
      </c>
      <c r="BF200" s="34">
        <f t="shared" si="1378"/>
        <v>0</v>
      </c>
      <c r="BG200" s="34">
        <f t="shared" si="1378"/>
        <v>0</v>
      </c>
      <c r="BH200" s="34">
        <f t="shared" si="1378"/>
        <v>0</v>
      </c>
      <c r="BI200" s="34">
        <f t="shared" si="1378"/>
        <v>0</v>
      </c>
      <c r="BJ200" s="34">
        <f t="shared" si="1378"/>
        <v>0</v>
      </c>
      <c r="BK200" s="34">
        <f t="shared" si="1378"/>
        <v>0</v>
      </c>
      <c r="BL200" s="34">
        <f t="shared" si="1378"/>
        <v>0</v>
      </c>
      <c r="BM200" s="34">
        <f t="shared" si="1378"/>
        <v>0</v>
      </c>
      <c r="BN200" s="34">
        <f t="shared" si="1378"/>
        <v>0</v>
      </c>
      <c r="BO200" s="34">
        <f t="shared" si="1378"/>
        <v>94805.490466608317</v>
      </c>
      <c r="BP200" s="34">
        <f t="shared" si="1378"/>
        <v>41540</v>
      </c>
      <c r="BQ200" s="48">
        <f t="shared" si="1378"/>
        <v>0</v>
      </c>
      <c r="BR200" s="48">
        <f t="shared" si="1378"/>
        <v>0</v>
      </c>
      <c r="BS200" s="48">
        <f t="shared" si="1378"/>
        <v>0</v>
      </c>
      <c r="BT200" s="34">
        <f t="shared" ref="BT200:CL200" si="1379">SUBTOTAL(9,BT197:BT199)</f>
        <v>0</v>
      </c>
      <c r="BU200" s="34">
        <f t="shared" si="1379"/>
        <v>0</v>
      </c>
      <c r="BV200" s="34">
        <f t="shared" si="1379"/>
        <v>0</v>
      </c>
      <c r="BW200" s="34">
        <f t="shared" si="1379"/>
        <v>0</v>
      </c>
      <c r="BX200" s="34">
        <f t="shared" si="1379"/>
        <v>0</v>
      </c>
      <c r="BY200" s="34">
        <f t="shared" si="1379"/>
        <v>0</v>
      </c>
      <c r="BZ200" s="34">
        <f t="shared" si="1379"/>
        <v>0</v>
      </c>
      <c r="CA200" s="34">
        <f t="shared" si="1379"/>
        <v>0</v>
      </c>
      <c r="CB200" s="34">
        <f t="shared" si="1379"/>
        <v>0</v>
      </c>
      <c r="CC200" s="34">
        <f t="shared" si="1379"/>
        <v>0</v>
      </c>
      <c r="CD200" s="34">
        <f t="shared" si="1379"/>
        <v>0</v>
      </c>
      <c r="CE200" s="34">
        <f t="shared" si="1379"/>
        <v>0</v>
      </c>
      <c r="CF200" s="34">
        <f t="shared" si="1379"/>
        <v>0</v>
      </c>
      <c r="CG200" s="34">
        <f t="shared" si="1379"/>
        <v>0</v>
      </c>
      <c r="CH200" s="34">
        <f t="shared" si="1379"/>
        <v>94805.490466608317</v>
      </c>
      <c r="CI200" s="34">
        <f t="shared" si="1379"/>
        <v>41540</v>
      </c>
      <c r="CJ200" s="63">
        <f t="shared" si="1379"/>
        <v>0</v>
      </c>
      <c r="CK200" s="63">
        <f t="shared" si="1379"/>
        <v>0</v>
      </c>
      <c r="CL200" s="63">
        <f t="shared" si="1379"/>
        <v>0</v>
      </c>
      <c r="CM200" s="34">
        <f t="shared" ref="CM200:DE200" si="1380">SUBTOTAL(9,CM197:CM199)</f>
        <v>0</v>
      </c>
      <c r="CN200" s="34">
        <f t="shared" si="1380"/>
        <v>0</v>
      </c>
      <c r="CO200" s="34">
        <f t="shared" si="1380"/>
        <v>0</v>
      </c>
      <c r="CP200" s="34">
        <f t="shared" si="1380"/>
        <v>0</v>
      </c>
      <c r="CQ200" s="34">
        <f t="shared" si="1380"/>
        <v>0</v>
      </c>
      <c r="CR200" s="34">
        <f t="shared" si="1380"/>
        <v>0</v>
      </c>
      <c r="CS200" s="34">
        <f t="shared" si="1380"/>
        <v>0</v>
      </c>
      <c r="CT200" s="34">
        <f t="shared" si="1380"/>
        <v>0</v>
      </c>
      <c r="CU200" s="34">
        <f t="shared" si="1380"/>
        <v>0</v>
      </c>
      <c r="CV200" s="34">
        <f t="shared" si="1380"/>
        <v>0</v>
      </c>
      <c r="CW200" s="34">
        <f t="shared" si="1380"/>
        <v>0</v>
      </c>
      <c r="CX200" s="34">
        <f t="shared" si="1380"/>
        <v>0</v>
      </c>
      <c r="CY200" s="34">
        <f t="shared" si="1380"/>
        <v>0</v>
      </c>
      <c r="CZ200" s="34">
        <f t="shared" si="1380"/>
        <v>0</v>
      </c>
      <c r="DA200" s="34">
        <f t="shared" si="1380"/>
        <v>94805.490466608317</v>
      </c>
      <c r="DB200" s="34">
        <f t="shared" si="1380"/>
        <v>41540</v>
      </c>
      <c r="DC200" s="63">
        <f t="shared" si="1380"/>
        <v>0</v>
      </c>
      <c r="DD200" s="63">
        <f t="shared" si="1380"/>
        <v>0</v>
      </c>
      <c r="DE200" s="63">
        <f t="shared" si="1380"/>
        <v>0</v>
      </c>
      <c r="DF200" s="34">
        <f t="shared" ref="DF200:DX200" si="1381">SUBTOTAL(9,DF197:DF199)</f>
        <v>0</v>
      </c>
      <c r="DG200" s="34">
        <f t="shared" si="1381"/>
        <v>0</v>
      </c>
      <c r="DH200" s="34">
        <f t="shared" si="1381"/>
        <v>0</v>
      </c>
      <c r="DI200" s="34">
        <f t="shared" si="1381"/>
        <v>0</v>
      </c>
      <c r="DJ200" s="34">
        <f t="shared" si="1381"/>
        <v>0</v>
      </c>
      <c r="DK200" s="34">
        <f t="shared" si="1381"/>
        <v>0</v>
      </c>
      <c r="DL200" s="34">
        <f t="shared" si="1381"/>
        <v>0</v>
      </c>
      <c r="DM200" s="34">
        <f t="shared" si="1381"/>
        <v>0</v>
      </c>
      <c r="DN200" s="34">
        <f t="shared" si="1381"/>
        <v>0</v>
      </c>
      <c r="DO200" s="34">
        <f t="shared" si="1381"/>
        <v>0</v>
      </c>
      <c r="DP200" s="34">
        <f t="shared" si="1381"/>
        <v>0</v>
      </c>
      <c r="DQ200" s="34">
        <f t="shared" si="1381"/>
        <v>0</v>
      </c>
      <c r="DR200" s="34">
        <f t="shared" si="1381"/>
        <v>0</v>
      </c>
      <c r="DS200" s="34">
        <f t="shared" si="1381"/>
        <v>0</v>
      </c>
      <c r="DT200" s="34">
        <f t="shared" si="1381"/>
        <v>94805.490466608317</v>
      </c>
      <c r="DU200" s="34">
        <f t="shared" si="1381"/>
        <v>41540</v>
      </c>
      <c r="DV200" s="63">
        <f t="shared" si="1381"/>
        <v>0</v>
      </c>
      <c r="DW200" s="63">
        <f t="shared" si="1381"/>
        <v>0</v>
      </c>
      <c r="DX200" s="63">
        <f t="shared" si="1381"/>
        <v>0</v>
      </c>
    </row>
    <row r="201" spans="1:128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41">
        <f>I201+P201</f>
        <v>0</v>
      </c>
      <c r="I201" s="41">
        <f>K201+L201+M201+N201+O201</f>
        <v>0</v>
      </c>
      <c r="J201" s="5"/>
      <c r="K201" s="9"/>
      <c r="L201" s="9"/>
      <c r="M201" s="9"/>
      <c r="N201" s="9"/>
      <c r="O201" s="9"/>
      <c r="P201" s="41">
        <f>Q201+R201+S201</f>
        <v>0</v>
      </c>
      <c r="Q201" s="9"/>
      <c r="R201" s="9"/>
      <c r="S201" s="9"/>
      <c r="T201" s="71">
        <f>(L201+M201+N201)*-1</f>
        <v>0</v>
      </c>
      <c r="U201" s="71">
        <f>(Q201+R201)*-1</f>
        <v>0</v>
      </c>
      <c r="V201" s="9">
        <f t="shared" ref="V201:W204" si="1382">ROUND(T201*0.65,0)</f>
        <v>0</v>
      </c>
      <c r="W201" s="9">
        <f t="shared" si="1382"/>
        <v>0</v>
      </c>
      <c r="X201" s="9">
        <v>42546.490466608309</v>
      </c>
      <c r="Y201" s="9">
        <v>20190</v>
      </c>
      <c r="Z201" s="76">
        <f>IF(T201=0,0,ROUND((T201+L201)/X201/10,2))</f>
        <v>0</v>
      </c>
      <c r="AA201" s="76">
        <f>IF(U201=0,0,ROUND((U201+Q201)/Y201/10,2))</f>
        <v>0</v>
      </c>
      <c r="AB201" s="76">
        <f>Z201+AA201</f>
        <v>0</v>
      </c>
      <c r="AC201" s="47">
        <v>0</v>
      </c>
      <c r="AD201" s="47">
        <v>0</v>
      </c>
      <c r="AE201" s="47">
        <f>AC201+AD201</f>
        <v>0</v>
      </c>
      <c r="AF201" s="41">
        <f>AG201+AN201</f>
        <v>0</v>
      </c>
      <c r="AG201" s="41">
        <f>AI201+AJ201+AK201+AL201+AM201</f>
        <v>0</v>
      </c>
      <c r="AH201" s="5"/>
      <c r="AI201" s="9"/>
      <c r="AJ201" s="9"/>
      <c r="AK201" s="9"/>
      <c r="AL201" s="9"/>
      <c r="AM201" s="9"/>
      <c r="AN201" s="83">
        <f>AO201+AP201+AQ201</f>
        <v>0</v>
      </c>
      <c r="AO201" s="85"/>
      <c r="AP201" s="85"/>
      <c r="AQ201" s="9"/>
      <c r="AR201" s="88">
        <f>((AL201+AK201+AJ201)-((V201)*-1))*-1</f>
        <v>0</v>
      </c>
      <c r="AS201" s="88">
        <f>((AO201+AP201)-((W201)*-1))*-1</f>
        <v>0</v>
      </c>
      <c r="AT201" s="9">
        <v>42546.490466608309</v>
      </c>
      <c r="AU201" s="9">
        <v>20190</v>
      </c>
      <c r="AV201" s="93">
        <f t="shared" ref="AV201:AV204" si="1383">ROUND((AY201/AT201/10)+(AC201),2)*-1</f>
        <v>0</v>
      </c>
      <c r="AW201" s="93">
        <f t="shared" ref="AW201:AW204" si="1384">ROUND((AZ201/AU201/10)+AD201,2)*-1</f>
        <v>0</v>
      </c>
      <c r="AX201" s="93">
        <f>AV201+AW201</f>
        <v>0</v>
      </c>
      <c r="AY201" s="95">
        <f t="shared" ref="AY201:AY204" si="1385">AK201+AL201</f>
        <v>0</v>
      </c>
      <c r="AZ201" s="95">
        <f t="shared" ref="AZ201:AZ204" si="1386">AP201</f>
        <v>0</v>
      </c>
      <c r="BA201" s="96">
        <f>BB201+BI201</f>
        <v>0</v>
      </c>
      <c r="BB201" s="96">
        <f>BD201+BE201+BF201+BG201+BH201</f>
        <v>0</v>
      </c>
      <c r="BC201" s="97"/>
      <c r="BD201" s="88"/>
      <c r="BE201" s="88"/>
      <c r="BF201" s="88"/>
      <c r="BG201" s="88"/>
      <c r="BH201" s="88"/>
      <c r="BI201" s="96">
        <f>BJ201+BK201+BL201</f>
        <v>0</v>
      </c>
      <c r="BJ201" s="88"/>
      <c r="BK201" s="88"/>
      <c r="BL201" s="88"/>
      <c r="BM201" s="88">
        <f t="shared" ref="BM201:BM204" si="1387">(BE201+BF201+BG201)-(AJ201+AK201+AL201)</f>
        <v>0</v>
      </c>
      <c r="BN201" s="88">
        <f t="shared" ref="BN201:BN204" si="1388">(BJ201+BK201)-(AO201+AP201)</f>
        <v>0</v>
      </c>
      <c r="BO201" s="9">
        <v>42546.490466608309</v>
      </c>
      <c r="BP201" s="9">
        <v>20190</v>
      </c>
      <c r="BQ201" s="93">
        <f t="shared" ref="BQ201:BQ204" si="1389">ROUND(((BF201+BG201)-(AK201+AL201))/BO201/10,2)*-1</f>
        <v>0</v>
      </c>
      <c r="BR201" s="93">
        <f t="shared" ref="BR201:BR204" si="1390">ROUND(((BK201-AP201)/BP201/10),2)*-1</f>
        <v>0</v>
      </c>
      <c r="BS201" s="93">
        <f>BQ201+BR201</f>
        <v>0</v>
      </c>
      <c r="BT201" s="96">
        <f>BU201+CB201</f>
        <v>0</v>
      </c>
      <c r="BU201" s="96">
        <f>BW201+BX201+BY201+BZ201+CA201</f>
        <v>0</v>
      </c>
      <c r="BV201" s="97"/>
      <c r="BW201" s="88"/>
      <c r="BX201" s="88"/>
      <c r="BY201" s="88"/>
      <c r="BZ201" s="88"/>
      <c r="CA201" s="88"/>
      <c r="CB201" s="96">
        <f>CC201+CD201+CE201</f>
        <v>0</v>
      </c>
      <c r="CC201" s="88"/>
      <c r="CD201" s="88"/>
      <c r="CE201" s="88"/>
      <c r="CF201" s="88">
        <f t="shared" ref="CF201:CF204" si="1391">(BX201+BY201+BZ201)-(BE201+BF201+BG201)</f>
        <v>0</v>
      </c>
      <c r="CG201" s="88">
        <f t="shared" ref="CG201:CG204" si="1392">(CC201+CD201)-(BJ201+BK201)</f>
        <v>0</v>
      </c>
      <c r="CH201" s="9">
        <v>42546.490466608309</v>
      </c>
      <c r="CI201" s="9">
        <v>20190</v>
      </c>
      <c r="CJ201" s="99">
        <f t="shared" ref="CJ201:CJ204" si="1393">ROUND(((BY201+BZ201)-(BF201+BG201))/CH201/10,2)*-1</f>
        <v>0</v>
      </c>
      <c r="CK201" s="99">
        <f t="shared" ref="CK201:CK204" si="1394">ROUND(((CD201-BK201)/CI201/10),2)*-1</f>
        <v>0</v>
      </c>
      <c r="CL201" s="99">
        <f>CJ201+CK201</f>
        <v>0</v>
      </c>
      <c r="CM201" s="96">
        <f>CN201+CU201</f>
        <v>0</v>
      </c>
      <c r="CN201" s="96">
        <f>CP201+CQ201+CR201+CS201+CT201</f>
        <v>0</v>
      </c>
      <c r="CO201" s="97"/>
      <c r="CP201" s="88"/>
      <c r="CQ201" s="88"/>
      <c r="CR201" s="88"/>
      <c r="CS201" s="88"/>
      <c r="CT201" s="88"/>
      <c r="CU201" s="96">
        <f>CV201+CW201+CX201</f>
        <v>0</v>
      </c>
      <c r="CV201" s="88"/>
      <c r="CW201" s="88"/>
      <c r="CX201" s="88"/>
      <c r="CY201" s="88">
        <f t="shared" ref="CY201:CY204" si="1395">(CQ201+CR201+CS201)-(BX201+BY201+BZ201)</f>
        <v>0</v>
      </c>
      <c r="CZ201" s="88">
        <f t="shared" ref="CZ201:CZ204" si="1396">(CV201+CW201)-(CC201+CD201)</f>
        <v>0</v>
      </c>
      <c r="DA201" s="9">
        <v>42546.490466608309</v>
      </c>
      <c r="DB201" s="9">
        <v>20190</v>
      </c>
      <c r="DC201" s="99">
        <f t="shared" ref="DC201:DC202" si="1397">ROUND(((CR201+CS201)-(BY201+BZ201))/DA201/10,2)*-1</f>
        <v>0</v>
      </c>
      <c r="DD201" s="99">
        <f t="shared" ref="DD201:DD202" si="1398">ROUND(((CW201-CD201)/DB201/10),2)*-1</f>
        <v>0</v>
      </c>
      <c r="DE201" s="99">
        <f>DC201+DD201</f>
        <v>0</v>
      </c>
      <c r="DF201" s="96">
        <f>DG201+DN201</f>
        <v>0</v>
      </c>
      <c r="DG201" s="96">
        <f>DI201+DJ201+DK201+DL201+DM201</f>
        <v>0</v>
      </c>
      <c r="DH201" s="97"/>
      <c r="DI201" s="88"/>
      <c r="DJ201" s="88"/>
      <c r="DK201" s="88"/>
      <c r="DL201" s="88"/>
      <c r="DM201" s="88"/>
      <c r="DN201" s="96">
        <f>DO201+DP201+DQ201</f>
        <v>0</v>
      </c>
      <c r="DO201" s="88"/>
      <c r="DP201" s="88"/>
      <c r="DQ201" s="88"/>
      <c r="DR201" s="88">
        <f t="shared" ref="DR201:DR204" si="1399">(DJ201+DK201+DL201)-(CQ201+CR201+CS201)</f>
        <v>0</v>
      </c>
      <c r="DS201" s="88">
        <f t="shared" ref="DS201:DS204" si="1400">(DO201+DP201)-(CV201+CW201)</f>
        <v>0</v>
      </c>
      <c r="DT201" s="9">
        <v>42546.490466608309</v>
      </c>
      <c r="DU201" s="9">
        <v>20190</v>
      </c>
      <c r="DV201" s="99">
        <f t="shared" ref="DV201:DV202" si="1401">ROUND(((DK201+DL201)-(CR201+CS201))/DT201/10,2)*-1</f>
        <v>0</v>
      </c>
      <c r="DW201" s="99">
        <f t="shared" ref="DW201:DW202" si="1402">ROUND(((DP201-CW201)/DU201/10),2)*-1</f>
        <v>0</v>
      </c>
      <c r="DX201" s="99">
        <f>DV201+DW201</f>
        <v>0</v>
      </c>
    </row>
    <row r="202" spans="1:128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41">
        <f>I202+P202</f>
        <v>40000</v>
      </c>
      <c r="I202" s="41">
        <f>K202+L202+M202+N202+O202</f>
        <v>25000</v>
      </c>
      <c r="J202" s="5"/>
      <c r="K202" s="9"/>
      <c r="L202" s="9"/>
      <c r="M202" s="9">
        <v>25000</v>
      </c>
      <c r="N202" s="9"/>
      <c r="O202" s="9"/>
      <c r="P202" s="41">
        <f>Q202+R202+S202</f>
        <v>15000</v>
      </c>
      <c r="Q202" s="9"/>
      <c r="R202" s="9">
        <v>15000</v>
      </c>
      <c r="S202" s="9"/>
      <c r="T202" s="71">
        <f>(L202+M202+N202)*-1</f>
        <v>-25000</v>
      </c>
      <c r="U202" s="71">
        <f>(Q202+R202)*-1</f>
        <v>-15000</v>
      </c>
      <c r="V202" s="9">
        <f t="shared" si="1382"/>
        <v>-16250</v>
      </c>
      <c r="W202" s="9">
        <f t="shared" si="1382"/>
        <v>-9750</v>
      </c>
      <c r="X202" s="9">
        <v>52259</v>
      </c>
      <c r="Y202" s="9">
        <v>21350</v>
      </c>
      <c r="Z202" s="76">
        <f>IF(T202=0,0,ROUND((T202+L202)/X202/10,2))</f>
        <v>-0.05</v>
      </c>
      <c r="AA202" s="76">
        <f>IF(U202=0,0,ROUND((U202+Q202)/Y202/10,2))</f>
        <v>-7.0000000000000007E-2</v>
      </c>
      <c r="AB202" s="76">
        <f>Z202+AA202</f>
        <v>-0.12000000000000001</v>
      </c>
      <c r="AC202" s="47">
        <v>-0.03</v>
      </c>
      <c r="AD202" s="47">
        <v>-0.05</v>
      </c>
      <c r="AE202" s="47">
        <f>AC202+AD202</f>
        <v>-0.08</v>
      </c>
      <c r="AF202" s="41">
        <f>AG202+AN202</f>
        <v>0</v>
      </c>
      <c r="AG202" s="41">
        <f>AI202+AJ202+AK202+AL202+AM202</f>
        <v>0</v>
      </c>
      <c r="AH202" s="5"/>
      <c r="AI202" s="9"/>
      <c r="AJ202" s="9"/>
      <c r="AK202" s="9">
        <v>0</v>
      </c>
      <c r="AL202" s="9"/>
      <c r="AM202" s="9"/>
      <c r="AN202" s="83">
        <f>AO202+AP202+AQ202</f>
        <v>0</v>
      </c>
      <c r="AO202" s="85"/>
      <c r="AP202" s="85">
        <v>0</v>
      </c>
      <c r="AQ202" s="9"/>
      <c r="AR202" s="88">
        <f>((AL202+AK202+AJ202)-((V202)*-1))*-1</f>
        <v>16250</v>
      </c>
      <c r="AS202" s="88">
        <f>((AO202+AP202)-((W202)*-1))*-1</f>
        <v>9750</v>
      </c>
      <c r="AT202" s="9">
        <v>52259</v>
      </c>
      <c r="AU202" s="9">
        <v>21350</v>
      </c>
      <c r="AV202" s="93">
        <f t="shared" si="1383"/>
        <v>0.03</v>
      </c>
      <c r="AW202" s="93">
        <f t="shared" si="1384"/>
        <v>0.05</v>
      </c>
      <c r="AX202" s="93">
        <f>AV202+AW202</f>
        <v>0.08</v>
      </c>
      <c r="AY202" s="95">
        <f t="shared" si="1385"/>
        <v>0</v>
      </c>
      <c r="AZ202" s="95">
        <f t="shared" si="1386"/>
        <v>0</v>
      </c>
      <c r="BA202" s="96">
        <f>BB202+BI202</f>
        <v>0</v>
      </c>
      <c r="BB202" s="96">
        <f>BD202+BE202+BF202+BG202+BH202</f>
        <v>0</v>
      </c>
      <c r="BC202" s="97"/>
      <c r="BD202" s="88"/>
      <c r="BE202" s="88"/>
      <c r="BF202" s="88">
        <v>0</v>
      </c>
      <c r="BG202" s="88"/>
      <c r="BH202" s="88"/>
      <c r="BI202" s="96">
        <f>BJ202+BK202+BL202</f>
        <v>0</v>
      </c>
      <c r="BJ202" s="88"/>
      <c r="BK202" s="88">
        <v>0</v>
      </c>
      <c r="BL202" s="88"/>
      <c r="BM202" s="88">
        <f t="shared" si="1387"/>
        <v>0</v>
      </c>
      <c r="BN202" s="88">
        <f t="shared" si="1388"/>
        <v>0</v>
      </c>
      <c r="BO202" s="9">
        <v>52259</v>
      </c>
      <c r="BP202" s="9">
        <v>21350</v>
      </c>
      <c r="BQ202" s="93">
        <f t="shared" si="1389"/>
        <v>0</v>
      </c>
      <c r="BR202" s="93">
        <f t="shared" si="1390"/>
        <v>0</v>
      </c>
      <c r="BS202" s="93">
        <f>BQ202+BR202</f>
        <v>0</v>
      </c>
      <c r="BT202" s="96">
        <f>BU202+CB202</f>
        <v>0</v>
      </c>
      <c r="BU202" s="96">
        <f>BW202+BX202+BY202+BZ202+CA202</f>
        <v>0</v>
      </c>
      <c r="BV202" s="97"/>
      <c r="BW202" s="88"/>
      <c r="BX202" s="88"/>
      <c r="BY202" s="88">
        <v>0</v>
      </c>
      <c r="BZ202" s="88"/>
      <c r="CA202" s="88"/>
      <c r="CB202" s="96">
        <f>CC202+CD202+CE202</f>
        <v>0</v>
      </c>
      <c r="CC202" s="88"/>
      <c r="CD202" s="88">
        <v>0</v>
      </c>
      <c r="CE202" s="88"/>
      <c r="CF202" s="88">
        <f t="shared" si="1391"/>
        <v>0</v>
      </c>
      <c r="CG202" s="88">
        <f t="shared" si="1392"/>
        <v>0</v>
      </c>
      <c r="CH202" s="9">
        <v>52259</v>
      </c>
      <c r="CI202" s="9">
        <v>21350</v>
      </c>
      <c r="CJ202" s="99">
        <f t="shared" si="1393"/>
        <v>0</v>
      </c>
      <c r="CK202" s="99">
        <f t="shared" si="1394"/>
        <v>0</v>
      </c>
      <c r="CL202" s="99">
        <f>CJ202+CK202</f>
        <v>0</v>
      </c>
      <c r="CM202" s="96">
        <f>CN202+CU202</f>
        <v>0</v>
      </c>
      <c r="CN202" s="96">
        <f>CP202+CQ202+CR202+CS202+CT202</f>
        <v>0</v>
      </c>
      <c r="CO202" s="97"/>
      <c r="CP202" s="88"/>
      <c r="CQ202" s="88"/>
      <c r="CR202" s="88">
        <v>0</v>
      </c>
      <c r="CS202" s="88"/>
      <c r="CT202" s="88"/>
      <c r="CU202" s="96">
        <f>CV202+CW202+CX202</f>
        <v>0</v>
      </c>
      <c r="CV202" s="88"/>
      <c r="CW202" s="88">
        <v>0</v>
      </c>
      <c r="CX202" s="88"/>
      <c r="CY202" s="88">
        <f t="shared" si="1395"/>
        <v>0</v>
      </c>
      <c r="CZ202" s="88">
        <f t="shared" si="1396"/>
        <v>0</v>
      </c>
      <c r="DA202" s="9">
        <v>52259</v>
      </c>
      <c r="DB202" s="9">
        <v>21350</v>
      </c>
      <c r="DC202" s="99">
        <f t="shared" si="1397"/>
        <v>0</v>
      </c>
      <c r="DD202" s="99">
        <f t="shared" si="1398"/>
        <v>0</v>
      </c>
      <c r="DE202" s="99">
        <f>DC202+DD202</f>
        <v>0</v>
      </c>
      <c r="DF202" s="96">
        <f>DG202+DN202</f>
        <v>0</v>
      </c>
      <c r="DG202" s="96">
        <f>DI202+DJ202+DK202+DL202+DM202</f>
        <v>0</v>
      </c>
      <c r="DH202" s="97"/>
      <c r="DI202" s="88"/>
      <c r="DJ202" s="88"/>
      <c r="DK202" s="88">
        <v>0</v>
      </c>
      <c r="DL202" s="88"/>
      <c r="DM202" s="88"/>
      <c r="DN202" s="96">
        <f>DO202+DP202+DQ202</f>
        <v>0</v>
      </c>
      <c r="DO202" s="88"/>
      <c r="DP202" s="88">
        <v>0</v>
      </c>
      <c r="DQ202" s="88"/>
      <c r="DR202" s="88">
        <f t="shared" si="1399"/>
        <v>0</v>
      </c>
      <c r="DS202" s="88">
        <f t="shared" si="1400"/>
        <v>0</v>
      </c>
      <c r="DT202" s="9">
        <v>52259</v>
      </c>
      <c r="DU202" s="9">
        <v>21350</v>
      </c>
      <c r="DV202" s="99">
        <f t="shared" si="1401"/>
        <v>0</v>
      </c>
      <c r="DW202" s="99">
        <f t="shared" si="1402"/>
        <v>0</v>
      </c>
      <c r="DX202" s="99">
        <f>DV202+DW202</f>
        <v>0</v>
      </c>
    </row>
    <row r="203" spans="1:128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41">
        <f>I203+P203</f>
        <v>0</v>
      </c>
      <c r="I203" s="41">
        <f>K203+L203+M203+N203+O203</f>
        <v>0</v>
      </c>
      <c r="J203" s="5"/>
      <c r="K203" s="9"/>
      <c r="L203" s="9"/>
      <c r="M203" s="9"/>
      <c r="N203" s="9"/>
      <c r="O203" s="9"/>
      <c r="P203" s="41">
        <f>Q203+R203+S203</f>
        <v>0</v>
      </c>
      <c r="Q203" s="9"/>
      <c r="R203" s="9"/>
      <c r="S203" s="9"/>
      <c r="T203" s="71">
        <f>(L203+M203+N203)*-1</f>
        <v>0</v>
      </c>
      <c r="U203" s="71">
        <f>(Q203+R203)*-1</f>
        <v>0</v>
      </c>
      <c r="V203" s="9">
        <f t="shared" si="1382"/>
        <v>0</v>
      </c>
      <c r="W203" s="9">
        <f t="shared" si="1382"/>
        <v>0</v>
      </c>
      <c r="X203" s="46" t="s">
        <v>225</v>
      </c>
      <c r="Y203" s="46" t="s">
        <v>225</v>
      </c>
      <c r="Z203" s="76">
        <f>IF(T203=0,0,ROUND((T203+L203)/X203/10,2))</f>
        <v>0</v>
      </c>
      <c r="AA203" s="76">
        <f>IF(U203=0,0,ROUND((U203+Q203)/Y203/10,2))</f>
        <v>0</v>
      </c>
      <c r="AB203" s="76">
        <f>Z203+AA203</f>
        <v>0</v>
      </c>
      <c r="AC203" s="47">
        <v>0</v>
      </c>
      <c r="AD203" s="47">
        <v>0</v>
      </c>
      <c r="AE203" s="47">
        <f>AC203+AD203</f>
        <v>0</v>
      </c>
      <c r="AF203" s="41">
        <f>AG203+AN203</f>
        <v>0</v>
      </c>
      <c r="AG203" s="41">
        <f>AI203+AJ203+AK203+AL203+AM203</f>
        <v>0</v>
      </c>
      <c r="AH203" s="5"/>
      <c r="AI203" s="9"/>
      <c r="AJ203" s="9"/>
      <c r="AK203" s="9"/>
      <c r="AL203" s="9"/>
      <c r="AM203" s="9"/>
      <c r="AN203" s="83">
        <f>AO203+AP203+AQ203</f>
        <v>0</v>
      </c>
      <c r="AO203" s="85"/>
      <c r="AP203" s="85"/>
      <c r="AQ203" s="9"/>
      <c r="AR203" s="88">
        <f>((AL203+AK203+AJ203)-((V203)*-1))*-1</f>
        <v>0</v>
      </c>
      <c r="AS203" s="88">
        <f>((AO203+AP203)-((W203)*-1))*-1</f>
        <v>0</v>
      </c>
      <c r="AT203" s="46" t="s">
        <v>225</v>
      </c>
      <c r="AU203" s="46" t="s">
        <v>225</v>
      </c>
      <c r="AV203" s="93">
        <v>0</v>
      </c>
      <c r="AW203" s="93">
        <v>0</v>
      </c>
      <c r="AX203" s="93">
        <f>AV203+AW203</f>
        <v>0</v>
      </c>
      <c r="AY203" s="95">
        <f t="shared" si="1385"/>
        <v>0</v>
      </c>
      <c r="AZ203" s="95">
        <f t="shared" si="1386"/>
        <v>0</v>
      </c>
      <c r="BA203" s="96">
        <f>BB203+BI203</f>
        <v>0</v>
      </c>
      <c r="BB203" s="96">
        <f>BD203+BE203+BF203+BG203+BH203</f>
        <v>0</v>
      </c>
      <c r="BC203" s="97"/>
      <c r="BD203" s="88"/>
      <c r="BE203" s="88"/>
      <c r="BF203" s="88"/>
      <c r="BG203" s="88"/>
      <c r="BH203" s="88"/>
      <c r="BI203" s="96">
        <f>BJ203+BK203+BL203</f>
        <v>0</v>
      </c>
      <c r="BJ203" s="88"/>
      <c r="BK203" s="88"/>
      <c r="BL203" s="88"/>
      <c r="BM203" s="88">
        <f t="shared" si="1387"/>
        <v>0</v>
      </c>
      <c r="BN203" s="88">
        <f t="shared" si="1388"/>
        <v>0</v>
      </c>
      <c r="BO203" s="46" t="s">
        <v>225</v>
      </c>
      <c r="BP203" s="46" t="s">
        <v>225</v>
      </c>
      <c r="BQ203" s="93">
        <v>0</v>
      </c>
      <c r="BR203" s="93">
        <v>0</v>
      </c>
      <c r="BS203" s="93">
        <f>BQ203+BR203</f>
        <v>0</v>
      </c>
      <c r="BT203" s="96">
        <f>BU203+CB203</f>
        <v>0</v>
      </c>
      <c r="BU203" s="96">
        <f>BW203+BX203+BY203+BZ203+CA203</f>
        <v>0</v>
      </c>
      <c r="BV203" s="97"/>
      <c r="BW203" s="88"/>
      <c r="BX203" s="88"/>
      <c r="BY203" s="88"/>
      <c r="BZ203" s="88"/>
      <c r="CA203" s="88"/>
      <c r="CB203" s="96">
        <f>CC203+CD203+CE203</f>
        <v>0</v>
      </c>
      <c r="CC203" s="88"/>
      <c r="CD203" s="88"/>
      <c r="CE203" s="88"/>
      <c r="CF203" s="88">
        <f t="shared" si="1391"/>
        <v>0</v>
      </c>
      <c r="CG203" s="88">
        <f t="shared" si="1392"/>
        <v>0</v>
      </c>
      <c r="CH203" s="46" t="s">
        <v>225</v>
      </c>
      <c r="CI203" s="46" t="s">
        <v>225</v>
      </c>
      <c r="CJ203" s="99">
        <v>0</v>
      </c>
      <c r="CK203" s="99">
        <v>0</v>
      </c>
      <c r="CL203" s="99">
        <f>CJ203+CK203</f>
        <v>0</v>
      </c>
      <c r="CM203" s="96">
        <f>CN203+CU203</f>
        <v>0</v>
      </c>
      <c r="CN203" s="96">
        <f>CP203+CQ203+CR203+CS203+CT203</f>
        <v>0</v>
      </c>
      <c r="CO203" s="97"/>
      <c r="CP203" s="88"/>
      <c r="CQ203" s="88"/>
      <c r="CR203" s="88"/>
      <c r="CS203" s="88"/>
      <c r="CT203" s="88"/>
      <c r="CU203" s="96">
        <f>CV203+CW203+CX203</f>
        <v>0</v>
      </c>
      <c r="CV203" s="88"/>
      <c r="CW203" s="88"/>
      <c r="CX203" s="88"/>
      <c r="CY203" s="88">
        <f t="shared" si="1395"/>
        <v>0</v>
      </c>
      <c r="CZ203" s="88">
        <f t="shared" si="1396"/>
        <v>0</v>
      </c>
      <c r="DA203" s="46" t="s">
        <v>225</v>
      </c>
      <c r="DB203" s="46" t="s">
        <v>225</v>
      </c>
      <c r="DC203" s="99">
        <v>0</v>
      </c>
      <c r="DD203" s="99">
        <v>0</v>
      </c>
      <c r="DE203" s="99">
        <f>DC203+DD203</f>
        <v>0</v>
      </c>
      <c r="DF203" s="96">
        <f>DG203+DN203</f>
        <v>0</v>
      </c>
      <c r="DG203" s="96">
        <f>DI203+DJ203+DK203+DL203+DM203</f>
        <v>0</v>
      </c>
      <c r="DH203" s="97"/>
      <c r="DI203" s="88"/>
      <c r="DJ203" s="88"/>
      <c r="DK203" s="88"/>
      <c r="DL203" s="88"/>
      <c r="DM203" s="88"/>
      <c r="DN203" s="96">
        <f>DO203+DP203+DQ203</f>
        <v>0</v>
      </c>
      <c r="DO203" s="88"/>
      <c r="DP203" s="88"/>
      <c r="DQ203" s="88"/>
      <c r="DR203" s="88">
        <f t="shared" si="1399"/>
        <v>0</v>
      </c>
      <c r="DS203" s="88">
        <f t="shared" si="1400"/>
        <v>0</v>
      </c>
      <c r="DT203" s="46" t="s">
        <v>225</v>
      </c>
      <c r="DU203" s="46" t="s">
        <v>225</v>
      </c>
      <c r="DV203" s="99">
        <v>0</v>
      </c>
      <c r="DW203" s="99">
        <v>0</v>
      </c>
      <c r="DX203" s="99">
        <f>DV203+DW203</f>
        <v>0</v>
      </c>
    </row>
    <row r="204" spans="1:128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41">
        <f>I204+P204</f>
        <v>0</v>
      </c>
      <c r="I204" s="41">
        <f>K204+L204+M204+N204+O204</f>
        <v>0</v>
      </c>
      <c r="J204" s="5"/>
      <c r="K204" s="9"/>
      <c r="L204" s="9"/>
      <c r="M204" s="9"/>
      <c r="N204" s="9"/>
      <c r="O204" s="9"/>
      <c r="P204" s="41">
        <f>Q204+R204+S204</f>
        <v>0</v>
      </c>
      <c r="Q204" s="9"/>
      <c r="R204" s="9"/>
      <c r="S204" s="9"/>
      <c r="T204" s="71">
        <f>(L204+M204+N204)*-1</f>
        <v>0</v>
      </c>
      <c r="U204" s="71">
        <f>(Q204+R204)*-1</f>
        <v>0</v>
      </c>
      <c r="V204" s="9">
        <f t="shared" si="1382"/>
        <v>0</v>
      </c>
      <c r="W204" s="9">
        <f t="shared" si="1382"/>
        <v>0</v>
      </c>
      <c r="X204" s="9">
        <v>51792</v>
      </c>
      <c r="Y204" s="9">
        <v>31320</v>
      </c>
      <c r="Z204" s="76">
        <f>IF(T204=0,0,ROUND((T204+L204)/X204/10,2))</f>
        <v>0</v>
      </c>
      <c r="AA204" s="76">
        <f>IF(U204=0,0,ROUND((U204+Q204)/Y204/10,2))</f>
        <v>0</v>
      </c>
      <c r="AB204" s="76">
        <f>Z204+AA204</f>
        <v>0</v>
      </c>
      <c r="AC204" s="47">
        <v>0</v>
      </c>
      <c r="AD204" s="47">
        <v>0</v>
      </c>
      <c r="AE204" s="47">
        <f>AC204+AD204</f>
        <v>0</v>
      </c>
      <c r="AF204" s="41">
        <f>AG204+AN204</f>
        <v>50000</v>
      </c>
      <c r="AG204" s="41">
        <f>AI204+AJ204+AK204+AL204+AM204</f>
        <v>30000</v>
      </c>
      <c r="AH204" s="5"/>
      <c r="AI204" s="9"/>
      <c r="AJ204" s="9"/>
      <c r="AK204" s="85">
        <v>30000</v>
      </c>
      <c r="AL204" s="9"/>
      <c r="AM204" s="9"/>
      <c r="AN204" s="83">
        <f>AO204+AP204+AQ204</f>
        <v>20000</v>
      </c>
      <c r="AO204" s="85"/>
      <c r="AP204" s="85">
        <v>20000</v>
      </c>
      <c r="AQ204" s="9"/>
      <c r="AR204" s="88">
        <f>((AL204+AK204+AJ204)-((V204)*-1))*-1</f>
        <v>-30000</v>
      </c>
      <c r="AS204" s="88">
        <f>((AO204+AP204)-((W204)*-1))*-1</f>
        <v>-20000</v>
      </c>
      <c r="AT204" s="9">
        <v>51792</v>
      </c>
      <c r="AU204" s="9">
        <v>31320</v>
      </c>
      <c r="AV204" s="93">
        <f t="shared" si="1383"/>
        <v>-0.06</v>
      </c>
      <c r="AW204" s="93">
        <f t="shared" si="1384"/>
        <v>-0.06</v>
      </c>
      <c r="AX204" s="93">
        <f>AV204+AW204</f>
        <v>-0.12</v>
      </c>
      <c r="AY204" s="95">
        <f t="shared" si="1385"/>
        <v>30000</v>
      </c>
      <c r="AZ204" s="95">
        <f t="shared" si="1386"/>
        <v>20000</v>
      </c>
      <c r="BA204" s="96">
        <f>BB204+BI204</f>
        <v>50000</v>
      </c>
      <c r="BB204" s="96">
        <f>BD204+BE204+BF204+BG204+BH204</f>
        <v>30000</v>
      </c>
      <c r="BC204" s="97"/>
      <c r="BD204" s="88"/>
      <c r="BE204" s="88"/>
      <c r="BF204" s="88">
        <v>30000</v>
      </c>
      <c r="BG204" s="88"/>
      <c r="BH204" s="88"/>
      <c r="BI204" s="96">
        <f>BJ204+BK204+BL204</f>
        <v>20000</v>
      </c>
      <c r="BJ204" s="88"/>
      <c r="BK204" s="88">
        <v>20000</v>
      </c>
      <c r="BL204" s="88"/>
      <c r="BM204" s="88">
        <f t="shared" si="1387"/>
        <v>0</v>
      </c>
      <c r="BN204" s="88">
        <f t="shared" si="1388"/>
        <v>0</v>
      </c>
      <c r="BO204" s="9">
        <v>51792</v>
      </c>
      <c r="BP204" s="9">
        <v>31320</v>
      </c>
      <c r="BQ204" s="93">
        <f t="shared" si="1389"/>
        <v>0</v>
      </c>
      <c r="BR204" s="93">
        <f t="shared" si="1390"/>
        <v>0</v>
      </c>
      <c r="BS204" s="93">
        <f>BQ204+BR204</f>
        <v>0</v>
      </c>
      <c r="BT204" s="96">
        <f>BU204+CB204</f>
        <v>50000</v>
      </c>
      <c r="BU204" s="96">
        <f>BW204+BX204+BY204+BZ204+CA204</f>
        <v>30000</v>
      </c>
      <c r="BV204" s="97"/>
      <c r="BW204" s="88"/>
      <c r="BX204" s="88"/>
      <c r="BY204" s="88">
        <v>30000</v>
      </c>
      <c r="BZ204" s="88"/>
      <c r="CA204" s="88"/>
      <c r="CB204" s="96">
        <f>CC204+CD204+CE204</f>
        <v>20000</v>
      </c>
      <c r="CC204" s="88"/>
      <c r="CD204" s="88">
        <v>20000</v>
      </c>
      <c r="CE204" s="88"/>
      <c r="CF204" s="88">
        <f t="shared" si="1391"/>
        <v>0</v>
      </c>
      <c r="CG204" s="88">
        <f t="shared" si="1392"/>
        <v>0</v>
      </c>
      <c r="CH204" s="9">
        <v>51792</v>
      </c>
      <c r="CI204" s="9">
        <v>31320</v>
      </c>
      <c r="CJ204" s="99">
        <f t="shared" si="1393"/>
        <v>0</v>
      </c>
      <c r="CK204" s="99">
        <f t="shared" si="1394"/>
        <v>0</v>
      </c>
      <c r="CL204" s="99">
        <f>CJ204+CK204</f>
        <v>0</v>
      </c>
      <c r="CM204" s="96">
        <f>CN204+CU204</f>
        <v>50000</v>
      </c>
      <c r="CN204" s="96">
        <f>CP204+CQ204+CR204+CS204+CT204</f>
        <v>30000</v>
      </c>
      <c r="CO204" s="97"/>
      <c r="CP204" s="88"/>
      <c r="CQ204" s="88"/>
      <c r="CR204" s="88">
        <v>30000</v>
      </c>
      <c r="CS204" s="88"/>
      <c r="CT204" s="88"/>
      <c r="CU204" s="96">
        <f>CV204+CW204+CX204</f>
        <v>20000</v>
      </c>
      <c r="CV204" s="88"/>
      <c r="CW204" s="88">
        <v>20000</v>
      </c>
      <c r="CX204" s="88"/>
      <c r="CY204" s="88">
        <f t="shared" si="1395"/>
        <v>0</v>
      </c>
      <c r="CZ204" s="88">
        <f t="shared" si="1396"/>
        <v>0</v>
      </c>
      <c r="DA204" s="9">
        <v>51792</v>
      </c>
      <c r="DB204" s="9">
        <v>31320</v>
      </c>
      <c r="DC204" s="99">
        <f t="shared" ref="DC204" si="1403">ROUND(((CR204+CS204)-(BY204+BZ204))/DA204/10,2)*-1</f>
        <v>0</v>
      </c>
      <c r="DD204" s="99">
        <f t="shared" ref="DD204" si="1404">ROUND(((CW204-CD204)/DB204/10),2)*-1</f>
        <v>0</v>
      </c>
      <c r="DE204" s="99">
        <f>DC204+DD204</f>
        <v>0</v>
      </c>
      <c r="DF204" s="96">
        <f>DG204+DN204</f>
        <v>50000</v>
      </c>
      <c r="DG204" s="96">
        <f>DI204+DJ204+DK204+DL204+DM204</f>
        <v>30000</v>
      </c>
      <c r="DH204" s="97"/>
      <c r="DI204" s="88"/>
      <c r="DJ204" s="88"/>
      <c r="DK204" s="88">
        <v>30000</v>
      </c>
      <c r="DL204" s="88"/>
      <c r="DM204" s="88"/>
      <c r="DN204" s="96">
        <f>DO204+DP204+DQ204</f>
        <v>20000</v>
      </c>
      <c r="DO204" s="88"/>
      <c r="DP204" s="88">
        <v>20000</v>
      </c>
      <c r="DQ204" s="88"/>
      <c r="DR204" s="88">
        <f t="shared" si="1399"/>
        <v>0</v>
      </c>
      <c r="DS204" s="88">
        <f t="shared" si="1400"/>
        <v>0</v>
      </c>
      <c r="DT204" s="9">
        <v>51792</v>
      </c>
      <c r="DU204" s="9">
        <v>31320</v>
      </c>
      <c r="DV204" s="99">
        <f t="shared" ref="DV204" si="1405">ROUND(((DK204+DL204)-(CR204+CS204))/DT204/10,2)*-1</f>
        <v>0</v>
      </c>
      <c r="DW204" s="99">
        <f t="shared" ref="DW204" si="1406">ROUND(((DP204-CW204)/DU204/10),2)*-1</f>
        <v>0</v>
      </c>
      <c r="DX204" s="99">
        <f>DV204+DW204</f>
        <v>0</v>
      </c>
    </row>
    <row r="205" spans="1:128" x14ac:dyDescent="0.25">
      <c r="A205" s="30"/>
      <c r="B205" s="31"/>
      <c r="C205" s="32"/>
      <c r="D205" s="33" t="s">
        <v>187</v>
      </c>
      <c r="E205" s="31"/>
      <c r="F205" s="31"/>
      <c r="G205" s="32"/>
      <c r="H205" s="34">
        <f t="shared" ref="H205:AB205" si="1407">SUBTOTAL(9,H201:H204)</f>
        <v>40000</v>
      </c>
      <c r="I205" s="34">
        <f t="shared" si="1407"/>
        <v>25000</v>
      </c>
      <c r="J205" s="34">
        <f t="shared" si="1407"/>
        <v>0</v>
      </c>
      <c r="K205" s="34">
        <f t="shared" si="1407"/>
        <v>0</v>
      </c>
      <c r="L205" s="34">
        <f t="shared" si="1407"/>
        <v>0</v>
      </c>
      <c r="M205" s="34">
        <f t="shared" si="1407"/>
        <v>25000</v>
      </c>
      <c r="N205" s="34">
        <f t="shared" si="1407"/>
        <v>0</v>
      </c>
      <c r="O205" s="34">
        <f t="shared" si="1407"/>
        <v>0</v>
      </c>
      <c r="P205" s="34">
        <f t="shared" si="1407"/>
        <v>15000</v>
      </c>
      <c r="Q205" s="34">
        <f t="shared" si="1407"/>
        <v>0</v>
      </c>
      <c r="R205" s="34">
        <f t="shared" si="1407"/>
        <v>15000</v>
      </c>
      <c r="S205" s="34">
        <f t="shared" si="1407"/>
        <v>0</v>
      </c>
      <c r="T205" s="34">
        <f t="shared" si="1407"/>
        <v>-25000</v>
      </c>
      <c r="U205" s="34">
        <f t="shared" si="1407"/>
        <v>-15000</v>
      </c>
      <c r="V205" s="34">
        <f t="shared" si="1407"/>
        <v>-16250</v>
      </c>
      <c r="W205" s="34">
        <f t="shared" si="1407"/>
        <v>-9750</v>
      </c>
      <c r="X205" s="34">
        <f t="shared" si="1407"/>
        <v>146597.49046660832</v>
      </c>
      <c r="Y205" s="34">
        <f t="shared" si="1407"/>
        <v>72860</v>
      </c>
      <c r="Z205" s="48">
        <f t="shared" si="1407"/>
        <v>-0.05</v>
      </c>
      <c r="AA205" s="48">
        <f t="shared" si="1407"/>
        <v>-7.0000000000000007E-2</v>
      </c>
      <c r="AB205" s="48">
        <f t="shared" si="1407"/>
        <v>-0.12000000000000001</v>
      </c>
      <c r="AC205" s="48">
        <v>-0.03</v>
      </c>
      <c r="AD205" s="48">
        <v>-0.05</v>
      </c>
      <c r="AE205" s="48">
        <f t="shared" ref="AE205:AX205" si="1408">SUBTOTAL(9,AE201:AE204)</f>
        <v>-0.08</v>
      </c>
      <c r="AF205" s="34">
        <f t="shared" si="1408"/>
        <v>50000</v>
      </c>
      <c r="AG205" s="34">
        <f t="shared" si="1408"/>
        <v>30000</v>
      </c>
      <c r="AH205" s="34">
        <f t="shared" si="1408"/>
        <v>0</v>
      </c>
      <c r="AI205" s="34">
        <f t="shared" si="1408"/>
        <v>0</v>
      </c>
      <c r="AJ205" s="34">
        <f t="shared" si="1408"/>
        <v>0</v>
      </c>
      <c r="AK205" s="34">
        <f t="shared" si="1408"/>
        <v>30000</v>
      </c>
      <c r="AL205" s="34">
        <f t="shared" si="1408"/>
        <v>0</v>
      </c>
      <c r="AM205" s="34">
        <f t="shared" si="1408"/>
        <v>0</v>
      </c>
      <c r="AN205" s="34">
        <f t="shared" si="1408"/>
        <v>20000</v>
      </c>
      <c r="AO205" s="34">
        <f t="shared" si="1408"/>
        <v>0</v>
      </c>
      <c r="AP205" s="34">
        <f t="shared" si="1408"/>
        <v>20000</v>
      </c>
      <c r="AQ205" s="34">
        <f t="shared" si="1408"/>
        <v>0</v>
      </c>
      <c r="AR205" s="34">
        <f t="shared" si="1408"/>
        <v>-13750</v>
      </c>
      <c r="AS205" s="34">
        <f t="shared" si="1408"/>
        <v>-10250</v>
      </c>
      <c r="AT205" s="34">
        <f t="shared" si="1408"/>
        <v>146597.49046660832</v>
      </c>
      <c r="AU205" s="34">
        <f t="shared" si="1408"/>
        <v>72860</v>
      </c>
      <c r="AV205" s="48">
        <f t="shared" si="1408"/>
        <v>-0.03</v>
      </c>
      <c r="AW205" s="48">
        <f t="shared" si="1408"/>
        <v>-9.999999999999995E-3</v>
      </c>
      <c r="AX205" s="48">
        <f t="shared" si="1408"/>
        <v>-3.9999999999999994E-2</v>
      </c>
      <c r="AY205"/>
      <c r="AZ205"/>
      <c r="BA205" s="34">
        <f t="shared" ref="BA205:BS205" si="1409">SUBTOTAL(9,BA201:BA204)</f>
        <v>50000</v>
      </c>
      <c r="BB205" s="34">
        <f t="shared" si="1409"/>
        <v>30000</v>
      </c>
      <c r="BC205" s="34">
        <f t="shared" si="1409"/>
        <v>0</v>
      </c>
      <c r="BD205" s="34">
        <f t="shared" si="1409"/>
        <v>0</v>
      </c>
      <c r="BE205" s="34">
        <f t="shared" si="1409"/>
        <v>0</v>
      </c>
      <c r="BF205" s="34">
        <f t="shared" si="1409"/>
        <v>30000</v>
      </c>
      <c r="BG205" s="34">
        <f t="shared" si="1409"/>
        <v>0</v>
      </c>
      <c r="BH205" s="34">
        <f t="shared" si="1409"/>
        <v>0</v>
      </c>
      <c r="BI205" s="34">
        <f t="shared" si="1409"/>
        <v>20000</v>
      </c>
      <c r="BJ205" s="34">
        <f t="shared" si="1409"/>
        <v>0</v>
      </c>
      <c r="BK205" s="34">
        <f t="shared" si="1409"/>
        <v>20000</v>
      </c>
      <c r="BL205" s="34">
        <f t="shared" si="1409"/>
        <v>0</v>
      </c>
      <c r="BM205" s="34">
        <f t="shared" si="1409"/>
        <v>0</v>
      </c>
      <c r="BN205" s="34">
        <f t="shared" si="1409"/>
        <v>0</v>
      </c>
      <c r="BO205" s="34">
        <f t="shared" si="1409"/>
        <v>146597.49046660832</v>
      </c>
      <c r="BP205" s="34">
        <f t="shared" si="1409"/>
        <v>72860</v>
      </c>
      <c r="BQ205" s="48">
        <f t="shared" si="1409"/>
        <v>0</v>
      </c>
      <c r="BR205" s="48">
        <f t="shared" si="1409"/>
        <v>0</v>
      </c>
      <c r="BS205" s="48">
        <f t="shared" si="1409"/>
        <v>0</v>
      </c>
      <c r="BT205" s="34">
        <f t="shared" ref="BT205:CL205" si="1410">SUBTOTAL(9,BT201:BT204)</f>
        <v>50000</v>
      </c>
      <c r="BU205" s="34">
        <f t="shared" si="1410"/>
        <v>30000</v>
      </c>
      <c r="BV205" s="34">
        <f t="shared" si="1410"/>
        <v>0</v>
      </c>
      <c r="BW205" s="34">
        <f t="shared" si="1410"/>
        <v>0</v>
      </c>
      <c r="BX205" s="34">
        <f t="shared" si="1410"/>
        <v>0</v>
      </c>
      <c r="BY205" s="34">
        <f t="shared" si="1410"/>
        <v>30000</v>
      </c>
      <c r="BZ205" s="34">
        <f t="shared" si="1410"/>
        <v>0</v>
      </c>
      <c r="CA205" s="34">
        <f t="shared" si="1410"/>
        <v>0</v>
      </c>
      <c r="CB205" s="34">
        <f t="shared" si="1410"/>
        <v>20000</v>
      </c>
      <c r="CC205" s="34">
        <f t="shared" si="1410"/>
        <v>0</v>
      </c>
      <c r="CD205" s="34">
        <f t="shared" si="1410"/>
        <v>20000</v>
      </c>
      <c r="CE205" s="34">
        <f t="shared" si="1410"/>
        <v>0</v>
      </c>
      <c r="CF205" s="34">
        <f t="shared" si="1410"/>
        <v>0</v>
      </c>
      <c r="CG205" s="34">
        <f t="shared" si="1410"/>
        <v>0</v>
      </c>
      <c r="CH205" s="34">
        <f t="shared" si="1410"/>
        <v>146597.49046660832</v>
      </c>
      <c r="CI205" s="34">
        <f t="shared" si="1410"/>
        <v>72860</v>
      </c>
      <c r="CJ205" s="63">
        <f t="shared" si="1410"/>
        <v>0</v>
      </c>
      <c r="CK205" s="63">
        <f t="shared" si="1410"/>
        <v>0</v>
      </c>
      <c r="CL205" s="63">
        <f t="shared" si="1410"/>
        <v>0</v>
      </c>
      <c r="CM205" s="34">
        <f t="shared" ref="CM205:DE205" si="1411">SUBTOTAL(9,CM201:CM204)</f>
        <v>50000</v>
      </c>
      <c r="CN205" s="34">
        <f t="shared" si="1411"/>
        <v>30000</v>
      </c>
      <c r="CO205" s="34">
        <f t="shared" si="1411"/>
        <v>0</v>
      </c>
      <c r="CP205" s="34">
        <f t="shared" si="1411"/>
        <v>0</v>
      </c>
      <c r="CQ205" s="34">
        <f t="shared" si="1411"/>
        <v>0</v>
      </c>
      <c r="CR205" s="34">
        <f t="shared" si="1411"/>
        <v>30000</v>
      </c>
      <c r="CS205" s="34">
        <f t="shared" si="1411"/>
        <v>0</v>
      </c>
      <c r="CT205" s="34">
        <f t="shared" si="1411"/>
        <v>0</v>
      </c>
      <c r="CU205" s="34">
        <f t="shared" si="1411"/>
        <v>20000</v>
      </c>
      <c r="CV205" s="34">
        <f t="shared" si="1411"/>
        <v>0</v>
      </c>
      <c r="CW205" s="34">
        <f t="shared" si="1411"/>
        <v>20000</v>
      </c>
      <c r="CX205" s="34">
        <f t="shared" si="1411"/>
        <v>0</v>
      </c>
      <c r="CY205" s="34">
        <f t="shared" si="1411"/>
        <v>0</v>
      </c>
      <c r="CZ205" s="34">
        <f t="shared" si="1411"/>
        <v>0</v>
      </c>
      <c r="DA205" s="34">
        <f t="shared" si="1411"/>
        <v>146597.49046660832</v>
      </c>
      <c r="DB205" s="34">
        <f t="shared" si="1411"/>
        <v>72860</v>
      </c>
      <c r="DC205" s="63">
        <f t="shared" si="1411"/>
        <v>0</v>
      </c>
      <c r="DD205" s="63">
        <f t="shared" si="1411"/>
        <v>0</v>
      </c>
      <c r="DE205" s="63">
        <f t="shared" si="1411"/>
        <v>0</v>
      </c>
      <c r="DF205" s="34">
        <f t="shared" ref="DF205:DX205" si="1412">SUBTOTAL(9,DF201:DF204)</f>
        <v>50000</v>
      </c>
      <c r="DG205" s="34">
        <f t="shared" si="1412"/>
        <v>30000</v>
      </c>
      <c r="DH205" s="34">
        <f t="shared" si="1412"/>
        <v>0</v>
      </c>
      <c r="DI205" s="34">
        <f t="shared" si="1412"/>
        <v>0</v>
      </c>
      <c r="DJ205" s="34">
        <f t="shared" si="1412"/>
        <v>0</v>
      </c>
      <c r="DK205" s="34">
        <f t="shared" si="1412"/>
        <v>30000</v>
      </c>
      <c r="DL205" s="34">
        <f t="shared" si="1412"/>
        <v>0</v>
      </c>
      <c r="DM205" s="34">
        <f t="shared" si="1412"/>
        <v>0</v>
      </c>
      <c r="DN205" s="34">
        <f t="shared" si="1412"/>
        <v>20000</v>
      </c>
      <c r="DO205" s="34">
        <f t="shared" si="1412"/>
        <v>0</v>
      </c>
      <c r="DP205" s="34">
        <f t="shared" si="1412"/>
        <v>20000</v>
      </c>
      <c r="DQ205" s="34">
        <f t="shared" si="1412"/>
        <v>0</v>
      </c>
      <c r="DR205" s="34">
        <f t="shared" si="1412"/>
        <v>0</v>
      </c>
      <c r="DS205" s="34">
        <f t="shared" si="1412"/>
        <v>0</v>
      </c>
      <c r="DT205" s="34">
        <f t="shared" si="1412"/>
        <v>146597.49046660832</v>
      </c>
      <c r="DU205" s="34">
        <f t="shared" si="1412"/>
        <v>72860</v>
      </c>
      <c r="DV205" s="63">
        <f t="shared" si="1412"/>
        <v>0</v>
      </c>
      <c r="DW205" s="63">
        <f t="shared" si="1412"/>
        <v>0</v>
      </c>
      <c r="DX205" s="63">
        <f t="shared" si="1412"/>
        <v>0</v>
      </c>
    </row>
    <row r="206" spans="1:128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41">
        <f t="shared" ref="H206:H211" si="1413">I206+P206</f>
        <v>0</v>
      </c>
      <c r="I206" s="41">
        <f t="shared" ref="I206:I211" si="1414">K206+L206+M206+N206+O206</f>
        <v>0</v>
      </c>
      <c r="J206" s="5"/>
      <c r="K206" s="9"/>
      <c r="L206" s="9"/>
      <c r="M206" s="9"/>
      <c r="N206" s="9"/>
      <c r="O206" s="9"/>
      <c r="P206" s="41">
        <f t="shared" ref="P206:P211" si="1415">Q206+R206+S206</f>
        <v>0</v>
      </c>
      <c r="Q206" s="9"/>
      <c r="R206" s="9"/>
      <c r="S206" s="9"/>
      <c r="T206" s="71">
        <f t="shared" ref="T206:T211" si="1416">(L206+M206+N206)*-1</f>
        <v>0</v>
      </c>
      <c r="U206" s="71">
        <f t="shared" ref="U206:U211" si="1417">(Q206+R206)*-1</f>
        <v>0</v>
      </c>
      <c r="V206" s="9">
        <f t="shared" ref="V206:W211" si="1418">ROUND(T206*0.65,0)</f>
        <v>0</v>
      </c>
      <c r="W206" s="9">
        <f t="shared" si="1418"/>
        <v>0</v>
      </c>
      <c r="X206" s="9">
        <v>42546.490466608309</v>
      </c>
      <c r="Y206" s="9">
        <v>20190</v>
      </c>
      <c r="Z206" s="76">
        <f t="shared" ref="Z206:Z211" si="1419">IF(T206=0,0,ROUND((T206+L206)/X206/10,2))</f>
        <v>0</v>
      </c>
      <c r="AA206" s="76">
        <f t="shared" ref="AA206:AA211" si="1420">IF(U206=0,0,ROUND((U206+Q206)/Y206/10,2))</f>
        <v>0</v>
      </c>
      <c r="AB206" s="76">
        <f t="shared" ref="AB206:AB211" si="1421">Z206+AA206</f>
        <v>0</v>
      </c>
      <c r="AC206" s="47">
        <v>0</v>
      </c>
      <c r="AD206" s="47">
        <v>0</v>
      </c>
      <c r="AE206" s="47">
        <f t="shared" ref="AE206:AE211" si="1422">AC206+AD206</f>
        <v>0</v>
      </c>
      <c r="AF206" s="41">
        <f t="shared" ref="AF206:AF211" si="1423">AG206+AN206</f>
        <v>0</v>
      </c>
      <c r="AG206" s="41">
        <f t="shared" ref="AG206:AG211" si="1424">AI206+AJ206+AK206+AL206+AM206</f>
        <v>0</v>
      </c>
      <c r="AH206" s="5"/>
      <c r="AI206" s="9"/>
      <c r="AJ206" s="9"/>
      <c r="AK206" s="9"/>
      <c r="AL206" s="9"/>
      <c r="AM206" s="9"/>
      <c r="AN206" s="41">
        <f t="shared" ref="AN206:AN211" si="1425">AO206+AP206+AQ206</f>
        <v>0</v>
      </c>
      <c r="AO206" s="9"/>
      <c r="AP206" s="9"/>
      <c r="AQ206" s="9"/>
      <c r="AR206" s="88">
        <f t="shared" ref="AR206:AR211" si="1426">((AL206+AK206+AJ206)-((V206)*-1))*-1</f>
        <v>0</v>
      </c>
      <c r="AS206" s="88">
        <f t="shared" ref="AS206:AS211" si="1427">((AO206+AP206)-((W206)*-1))*-1</f>
        <v>0</v>
      </c>
      <c r="AT206" s="9">
        <v>42546.490466608309</v>
      </c>
      <c r="AU206" s="9">
        <v>20190</v>
      </c>
      <c r="AV206" s="93">
        <f t="shared" ref="AV206:AV210" si="1428">ROUND((AY206/AT206/10)+(AC206),2)*-1</f>
        <v>0</v>
      </c>
      <c r="AW206" s="93">
        <f t="shared" ref="AW206:AW211" si="1429">ROUND((AZ206/AU206/10)+AD206,2)*-1</f>
        <v>0</v>
      </c>
      <c r="AX206" s="93">
        <f t="shared" ref="AX206:AX211" si="1430">AV206+AW206</f>
        <v>0</v>
      </c>
      <c r="AY206" s="95">
        <f t="shared" ref="AY206:AY211" si="1431">AK206+AL206</f>
        <v>0</v>
      </c>
      <c r="AZ206" s="95">
        <f t="shared" ref="AZ206:AZ211" si="1432">AP206</f>
        <v>0</v>
      </c>
      <c r="BA206" s="96">
        <f t="shared" ref="BA206:BA211" si="1433">BB206+BI206</f>
        <v>0</v>
      </c>
      <c r="BB206" s="96">
        <f t="shared" ref="BB206:BB211" si="1434">BD206+BE206+BF206+BG206+BH206</f>
        <v>0</v>
      </c>
      <c r="BC206" s="97"/>
      <c r="BD206" s="88"/>
      <c r="BE206" s="88"/>
      <c r="BF206" s="88"/>
      <c r="BG206" s="88"/>
      <c r="BH206" s="88"/>
      <c r="BI206" s="96">
        <f t="shared" ref="BI206:BI211" si="1435">BJ206+BK206+BL206</f>
        <v>0</v>
      </c>
      <c r="BJ206" s="88"/>
      <c r="BK206" s="88"/>
      <c r="BL206" s="88"/>
      <c r="BM206" s="88">
        <f t="shared" ref="BM206:BM211" si="1436">(BE206+BF206+BG206)-(AJ206+AK206+AL206)</f>
        <v>0</v>
      </c>
      <c r="BN206" s="88">
        <f t="shared" ref="BN206:BN211" si="1437">(BJ206+BK206)-(AO206+AP206)</f>
        <v>0</v>
      </c>
      <c r="BO206" s="9">
        <v>42546.490466608309</v>
      </c>
      <c r="BP206" s="9">
        <v>20190</v>
      </c>
      <c r="BQ206" s="93">
        <f t="shared" ref="BQ206:BQ210" si="1438">ROUND(((BF206+BG206)-(AK206+AL206))/BO206/10,2)*-1</f>
        <v>0</v>
      </c>
      <c r="BR206" s="93">
        <f t="shared" ref="BR206:BR211" si="1439">ROUND(((BK206-AP206)/BP206/10),2)*-1</f>
        <v>0</v>
      </c>
      <c r="BS206" s="93">
        <f t="shared" ref="BS206:BS211" si="1440">BQ206+BR206</f>
        <v>0</v>
      </c>
      <c r="BT206" s="96">
        <f t="shared" ref="BT206:BT211" si="1441">BU206+CB206</f>
        <v>0</v>
      </c>
      <c r="BU206" s="96">
        <f t="shared" ref="BU206:BU211" si="1442">BW206+BX206+BY206+BZ206+CA206</f>
        <v>0</v>
      </c>
      <c r="BV206" s="97"/>
      <c r="BW206" s="88"/>
      <c r="BX206" s="88"/>
      <c r="BY206" s="88"/>
      <c r="BZ206" s="88"/>
      <c r="CA206" s="88"/>
      <c r="CB206" s="96">
        <f t="shared" ref="CB206:CB211" si="1443">CC206+CD206+CE206</f>
        <v>0</v>
      </c>
      <c r="CC206" s="88"/>
      <c r="CD206" s="88"/>
      <c r="CE206" s="88"/>
      <c r="CF206" s="88">
        <f t="shared" ref="CF206:CF211" si="1444">(BX206+BY206+BZ206)-(BE206+BF206+BG206)</f>
        <v>0</v>
      </c>
      <c r="CG206" s="88">
        <f t="shared" ref="CG206:CG211" si="1445">(CC206+CD206)-(BJ206+BK206)</f>
        <v>0</v>
      </c>
      <c r="CH206" s="9">
        <v>42546.490466608309</v>
      </c>
      <c r="CI206" s="9">
        <v>20190</v>
      </c>
      <c r="CJ206" s="99">
        <f t="shared" ref="CJ206:CJ210" si="1446">ROUND(((BY206+BZ206)-(BF206+BG206))/CH206/10,2)*-1</f>
        <v>0</v>
      </c>
      <c r="CK206" s="99">
        <f t="shared" ref="CK206:CK211" si="1447">ROUND(((CD206-BK206)/CI206/10),2)*-1</f>
        <v>0</v>
      </c>
      <c r="CL206" s="99">
        <f t="shared" ref="CL206:CL211" si="1448">CJ206+CK206</f>
        <v>0</v>
      </c>
      <c r="CM206" s="96">
        <f t="shared" ref="CM206:CM211" si="1449">CN206+CU206</f>
        <v>0</v>
      </c>
      <c r="CN206" s="96">
        <f t="shared" ref="CN206:CN211" si="1450">CP206+CQ206+CR206+CS206+CT206</f>
        <v>0</v>
      </c>
      <c r="CO206" s="97"/>
      <c r="CP206" s="88"/>
      <c r="CQ206" s="88"/>
      <c r="CR206" s="88"/>
      <c r="CS206" s="88"/>
      <c r="CT206" s="88"/>
      <c r="CU206" s="96">
        <f t="shared" ref="CU206:CU211" si="1451">CV206+CW206+CX206</f>
        <v>0</v>
      </c>
      <c r="CV206" s="88"/>
      <c r="CW206" s="88"/>
      <c r="CX206" s="88"/>
      <c r="CY206" s="88">
        <f t="shared" ref="CY206:CY211" si="1452">(CQ206+CR206+CS206)-(BX206+BY206+BZ206)</f>
        <v>0</v>
      </c>
      <c r="CZ206" s="88">
        <f t="shared" ref="CZ206:CZ211" si="1453">(CV206+CW206)-(CC206+CD206)</f>
        <v>0</v>
      </c>
      <c r="DA206" s="9">
        <v>42546.490466608309</v>
      </c>
      <c r="DB206" s="9">
        <v>20190</v>
      </c>
      <c r="DC206" s="99">
        <f t="shared" ref="DC206:DC208" si="1454">ROUND(((CR206+CS206)-(BY206+BZ206))/DA206/10,2)*-1</f>
        <v>0</v>
      </c>
      <c r="DD206" s="99">
        <f t="shared" ref="DD206:DD208" si="1455">ROUND(((CW206-CD206)/DB206/10),2)*-1</f>
        <v>0</v>
      </c>
      <c r="DE206" s="99">
        <f t="shared" ref="DE206:DE211" si="1456">DC206+DD206</f>
        <v>0</v>
      </c>
      <c r="DF206" s="96">
        <f t="shared" ref="DF206:DF211" si="1457">DG206+DN206</f>
        <v>0</v>
      </c>
      <c r="DG206" s="96">
        <f t="shared" ref="DG206:DG211" si="1458">DI206+DJ206+DK206+DL206+DM206</f>
        <v>0</v>
      </c>
      <c r="DH206" s="97"/>
      <c r="DI206" s="88"/>
      <c r="DJ206" s="88"/>
      <c r="DK206" s="88"/>
      <c r="DL206" s="88"/>
      <c r="DM206" s="88"/>
      <c r="DN206" s="96">
        <f t="shared" ref="DN206:DN211" si="1459">DO206+DP206+DQ206</f>
        <v>0</v>
      </c>
      <c r="DO206" s="88"/>
      <c r="DP206" s="88"/>
      <c r="DQ206" s="88"/>
      <c r="DR206" s="88">
        <f t="shared" ref="DR206:DR211" si="1460">(DJ206+DK206+DL206)-(CQ206+CR206+CS206)</f>
        <v>0</v>
      </c>
      <c r="DS206" s="88">
        <f t="shared" ref="DS206:DS211" si="1461">(DO206+DP206)-(CV206+CW206)</f>
        <v>0</v>
      </c>
      <c r="DT206" s="9">
        <v>42546.490466608309</v>
      </c>
      <c r="DU206" s="9">
        <v>20190</v>
      </c>
      <c r="DV206" s="99">
        <f t="shared" ref="DV206:DV208" si="1462">ROUND(((DK206+DL206)-(CR206+CS206))/DT206/10,2)*-1</f>
        <v>0</v>
      </c>
      <c r="DW206" s="99">
        <f t="shared" ref="DW206:DW208" si="1463">ROUND(((DP206-CW206)/DU206/10),2)*-1</f>
        <v>0</v>
      </c>
      <c r="DX206" s="99">
        <f t="shared" ref="DX206:DX211" si="1464">DV206+DW206</f>
        <v>0</v>
      </c>
    </row>
    <row r="207" spans="1:128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41">
        <f t="shared" si="1413"/>
        <v>60000</v>
      </c>
      <c r="I207" s="41">
        <f t="shared" si="1414"/>
        <v>0</v>
      </c>
      <c r="J207" s="5"/>
      <c r="K207" s="9"/>
      <c r="L207" s="9"/>
      <c r="M207" s="9"/>
      <c r="N207" s="9"/>
      <c r="O207" s="9"/>
      <c r="P207" s="41">
        <f t="shared" si="1415"/>
        <v>60000</v>
      </c>
      <c r="Q207" s="9"/>
      <c r="R207" s="9">
        <v>60000</v>
      </c>
      <c r="S207" s="9"/>
      <c r="T207" s="71">
        <f t="shared" si="1416"/>
        <v>0</v>
      </c>
      <c r="U207" s="71">
        <f t="shared" si="1417"/>
        <v>-60000</v>
      </c>
      <c r="V207" s="9">
        <f t="shared" si="1418"/>
        <v>0</v>
      </c>
      <c r="W207" s="9">
        <f t="shared" si="1418"/>
        <v>-39000</v>
      </c>
      <c r="X207" s="9">
        <v>52259</v>
      </c>
      <c r="Y207" s="9">
        <v>21350</v>
      </c>
      <c r="Z207" s="76">
        <f t="shared" si="1419"/>
        <v>0</v>
      </c>
      <c r="AA207" s="76">
        <f t="shared" si="1420"/>
        <v>-0.28000000000000003</v>
      </c>
      <c r="AB207" s="76">
        <f t="shared" si="1421"/>
        <v>-0.28000000000000003</v>
      </c>
      <c r="AC207" s="47">
        <v>0</v>
      </c>
      <c r="AD207" s="47">
        <v>-0.18</v>
      </c>
      <c r="AE207" s="47">
        <f t="shared" si="1422"/>
        <v>-0.18</v>
      </c>
      <c r="AF207" s="41">
        <f t="shared" si="1423"/>
        <v>60000</v>
      </c>
      <c r="AG207" s="41">
        <f t="shared" si="1424"/>
        <v>0</v>
      </c>
      <c r="AH207" s="5"/>
      <c r="AI207" s="9"/>
      <c r="AJ207" s="9"/>
      <c r="AK207" s="9"/>
      <c r="AL207" s="9"/>
      <c r="AM207" s="9"/>
      <c r="AN207" s="41">
        <f t="shared" si="1425"/>
        <v>60000</v>
      </c>
      <c r="AO207" s="9"/>
      <c r="AP207" s="9">
        <v>60000</v>
      </c>
      <c r="AQ207" s="9"/>
      <c r="AR207" s="88">
        <f t="shared" si="1426"/>
        <v>0</v>
      </c>
      <c r="AS207" s="88">
        <f t="shared" si="1427"/>
        <v>-21000</v>
      </c>
      <c r="AT207" s="9">
        <v>52259</v>
      </c>
      <c r="AU207" s="9">
        <v>21350</v>
      </c>
      <c r="AV207" s="93">
        <f t="shared" si="1428"/>
        <v>0</v>
      </c>
      <c r="AW207" s="93">
        <f t="shared" si="1429"/>
        <v>-0.1</v>
      </c>
      <c r="AX207" s="93">
        <f t="shared" si="1430"/>
        <v>-0.1</v>
      </c>
      <c r="AY207" s="95">
        <f t="shared" si="1431"/>
        <v>0</v>
      </c>
      <c r="AZ207" s="95">
        <f t="shared" si="1432"/>
        <v>60000</v>
      </c>
      <c r="BA207" s="96">
        <f t="shared" si="1433"/>
        <v>60000</v>
      </c>
      <c r="BB207" s="96">
        <f t="shared" si="1434"/>
        <v>0</v>
      </c>
      <c r="BC207" s="97"/>
      <c r="BD207" s="88"/>
      <c r="BE207" s="88"/>
      <c r="BF207" s="88"/>
      <c r="BG207" s="88"/>
      <c r="BH207" s="88"/>
      <c r="BI207" s="96">
        <f t="shared" si="1435"/>
        <v>60000</v>
      </c>
      <c r="BJ207" s="88"/>
      <c r="BK207" s="88">
        <v>60000</v>
      </c>
      <c r="BL207" s="88"/>
      <c r="BM207" s="88">
        <f t="shared" si="1436"/>
        <v>0</v>
      </c>
      <c r="BN207" s="88">
        <f t="shared" si="1437"/>
        <v>0</v>
      </c>
      <c r="BO207" s="9">
        <v>52259</v>
      </c>
      <c r="BP207" s="9">
        <v>21350</v>
      </c>
      <c r="BQ207" s="93">
        <f t="shared" si="1438"/>
        <v>0</v>
      </c>
      <c r="BR207" s="93">
        <f t="shared" si="1439"/>
        <v>0</v>
      </c>
      <c r="BS207" s="93">
        <f t="shared" si="1440"/>
        <v>0</v>
      </c>
      <c r="BT207" s="96">
        <f t="shared" si="1441"/>
        <v>60000</v>
      </c>
      <c r="BU207" s="96">
        <f t="shared" si="1442"/>
        <v>0</v>
      </c>
      <c r="BV207" s="97"/>
      <c r="BW207" s="88"/>
      <c r="BX207" s="88"/>
      <c r="BY207" s="88"/>
      <c r="BZ207" s="88"/>
      <c r="CA207" s="88"/>
      <c r="CB207" s="96">
        <f t="shared" si="1443"/>
        <v>60000</v>
      </c>
      <c r="CC207" s="88"/>
      <c r="CD207" s="88">
        <v>60000</v>
      </c>
      <c r="CE207" s="88"/>
      <c r="CF207" s="88">
        <f t="shared" si="1444"/>
        <v>0</v>
      </c>
      <c r="CG207" s="88">
        <f t="shared" si="1445"/>
        <v>0</v>
      </c>
      <c r="CH207" s="9">
        <v>52259</v>
      </c>
      <c r="CI207" s="9">
        <v>21350</v>
      </c>
      <c r="CJ207" s="99">
        <f t="shared" si="1446"/>
        <v>0</v>
      </c>
      <c r="CK207" s="99">
        <f t="shared" si="1447"/>
        <v>0</v>
      </c>
      <c r="CL207" s="99">
        <f t="shared" si="1448"/>
        <v>0</v>
      </c>
      <c r="CM207" s="96">
        <f t="shared" si="1449"/>
        <v>60000</v>
      </c>
      <c r="CN207" s="96">
        <f t="shared" si="1450"/>
        <v>0</v>
      </c>
      <c r="CO207" s="97"/>
      <c r="CP207" s="88"/>
      <c r="CQ207" s="88"/>
      <c r="CR207" s="88"/>
      <c r="CS207" s="88"/>
      <c r="CT207" s="88"/>
      <c r="CU207" s="96">
        <f t="shared" si="1451"/>
        <v>60000</v>
      </c>
      <c r="CV207" s="88"/>
      <c r="CW207" s="88">
        <v>60000</v>
      </c>
      <c r="CX207" s="88"/>
      <c r="CY207" s="88">
        <f t="shared" si="1452"/>
        <v>0</v>
      </c>
      <c r="CZ207" s="88">
        <f t="shared" si="1453"/>
        <v>0</v>
      </c>
      <c r="DA207" s="9">
        <v>52259</v>
      </c>
      <c r="DB207" s="9">
        <v>21350</v>
      </c>
      <c r="DC207" s="99">
        <f t="shared" si="1454"/>
        <v>0</v>
      </c>
      <c r="DD207" s="99">
        <f t="shared" si="1455"/>
        <v>0</v>
      </c>
      <c r="DE207" s="99">
        <f t="shared" si="1456"/>
        <v>0</v>
      </c>
      <c r="DF207" s="96">
        <f t="shared" si="1457"/>
        <v>60000</v>
      </c>
      <c r="DG207" s="96">
        <f t="shared" si="1458"/>
        <v>0</v>
      </c>
      <c r="DH207" s="97"/>
      <c r="DI207" s="88"/>
      <c r="DJ207" s="88"/>
      <c r="DK207" s="88"/>
      <c r="DL207" s="88"/>
      <c r="DM207" s="88"/>
      <c r="DN207" s="96">
        <f t="shared" si="1459"/>
        <v>60000</v>
      </c>
      <c r="DO207" s="88"/>
      <c r="DP207" s="88">
        <v>60000</v>
      </c>
      <c r="DQ207" s="88"/>
      <c r="DR207" s="88">
        <f t="shared" si="1460"/>
        <v>0</v>
      </c>
      <c r="DS207" s="88">
        <f t="shared" si="1461"/>
        <v>0</v>
      </c>
      <c r="DT207" s="9">
        <v>52259</v>
      </c>
      <c r="DU207" s="9">
        <v>21350</v>
      </c>
      <c r="DV207" s="99">
        <f t="shared" si="1462"/>
        <v>0</v>
      </c>
      <c r="DW207" s="99">
        <f t="shared" si="1463"/>
        <v>0</v>
      </c>
      <c r="DX207" s="99">
        <f t="shared" si="1464"/>
        <v>0</v>
      </c>
    </row>
    <row r="208" spans="1:128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41">
        <f t="shared" si="1413"/>
        <v>0</v>
      </c>
      <c r="I208" s="41">
        <f t="shared" si="1414"/>
        <v>0</v>
      </c>
      <c r="J208" s="5"/>
      <c r="K208" s="9"/>
      <c r="L208" s="9"/>
      <c r="M208" s="9"/>
      <c r="N208" s="9"/>
      <c r="O208" s="9"/>
      <c r="P208" s="41">
        <f t="shared" si="1415"/>
        <v>0</v>
      </c>
      <c r="Q208" s="9"/>
      <c r="R208" s="9"/>
      <c r="S208" s="9"/>
      <c r="T208" s="71">
        <f t="shared" si="1416"/>
        <v>0</v>
      </c>
      <c r="U208" s="71">
        <f t="shared" si="1417"/>
        <v>0</v>
      </c>
      <c r="V208" s="9">
        <f t="shared" si="1418"/>
        <v>0</v>
      </c>
      <c r="W208" s="9">
        <f t="shared" si="1418"/>
        <v>0</v>
      </c>
      <c r="X208" s="9">
        <v>52259</v>
      </c>
      <c r="Y208" s="9">
        <v>21350</v>
      </c>
      <c r="Z208" s="76">
        <f t="shared" si="1419"/>
        <v>0</v>
      </c>
      <c r="AA208" s="76">
        <f t="shared" si="1420"/>
        <v>0</v>
      </c>
      <c r="AB208" s="76">
        <f t="shared" si="1421"/>
        <v>0</v>
      </c>
      <c r="AC208" s="47">
        <v>0</v>
      </c>
      <c r="AD208" s="47">
        <v>0</v>
      </c>
      <c r="AE208" s="47">
        <f t="shared" si="1422"/>
        <v>0</v>
      </c>
      <c r="AF208" s="41">
        <f t="shared" si="1423"/>
        <v>0</v>
      </c>
      <c r="AG208" s="41">
        <f t="shared" si="1424"/>
        <v>0</v>
      </c>
      <c r="AH208" s="5"/>
      <c r="AI208" s="9"/>
      <c r="AJ208" s="9"/>
      <c r="AK208" s="9"/>
      <c r="AL208" s="9"/>
      <c r="AM208" s="9"/>
      <c r="AN208" s="41">
        <f t="shared" si="1425"/>
        <v>0</v>
      </c>
      <c r="AO208" s="9"/>
      <c r="AP208" s="9"/>
      <c r="AQ208" s="9"/>
      <c r="AR208" s="88">
        <f t="shared" si="1426"/>
        <v>0</v>
      </c>
      <c r="AS208" s="88">
        <f t="shared" si="1427"/>
        <v>0</v>
      </c>
      <c r="AT208" s="9">
        <v>52259</v>
      </c>
      <c r="AU208" s="9">
        <v>21350</v>
      </c>
      <c r="AV208" s="93">
        <f t="shared" si="1428"/>
        <v>0</v>
      </c>
      <c r="AW208" s="93">
        <f t="shared" si="1429"/>
        <v>0</v>
      </c>
      <c r="AX208" s="93">
        <f t="shared" si="1430"/>
        <v>0</v>
      </c>
      <c r="AY208" s="95">
        <f t="shared" si="1431"/>
        <v>0</v>
      </c>
      <c r="AZ208" s="95">
        <f t="shared" si="1432"/>
        <v>0</v>
      </c>
      <c r="BA208" s="96">
        <f t="shared" si="1433"/>
        <v>0</v>
      </c>
      <c r="BB208" s="96">
        <f t="shared" si="1434"/>
        <v>0</v>
      </c>
      <c r="BC208" s="97"/>
      <c r="BD208" s="88"/>
      <c r="BE208" s="88"/>
      <c r="BF208" s="88"/>
      <c r="BG208" s="88"/>
      <c r="BH208" s="88"/>
      <c r="BI208" s="96">
        <f t="shared" si="1435"/>
        <v>0</v>
      </c>
      <c r="BJ208" s="88"/>
      <c r="BK208" s="88"/>
      <c r="BL208" s="88"/>
      <c r="BM208" s="88">
        <f t="shared" si="1436"/>
        <v>0</v>
      </c>
      <c r="BN208" s="88">
        <f t="shared" si="1437"/>
        <v>0</v>
      </c>
      <c r="BO208" s="9">
        <v>52259</v>
      </c>
      <c r="BP208" s="9">
        <v>21350</v>
      </c>
      <c r="BQ208" s="93">
        <f t="shared" si="1438"/>
        <v>0</v>
      </c>
      <c r="BR208" s="93">
        <f t="shared" si="1439"/>
        <v>0</v>
      </c>
      <c r="BS208" s="93">
        <f t="shared" si="1440"/>
        <v>0</v>
      </c>
      <c r="BT208" s="96">
        <f t="shared" si="1441"/>
        <v>0</v>
      </c>
      <c r="BU208" s="96">
        <f t="shared" si="1442"/>
        <v>0</v>
      </c>
      <c r="BV208" s="97"/>
      <c r="BW208" s="88"/>
      <c r="BX208" s="88"/>
      <c r="BY208" s="88"/>
      <c r="BZ208" s="88"/>
      <c r="CA208" s="88"/>
      <c r="CB208" s="96">
        <f t="shared" si="1443"/>
        <v>0</v>
      </c>
      <c r="CC208" s="88"/>
      <c r="CD208" s="88"/>
      <c r="CE208" s="88"/>
      <c r="CF208" s="88">
        <f t="shared" si="1444"/>
        <v>0</v>
      </c>
      <c r="CG208" s="88">
        <f t="shared" si="1445"/>
        <v>0</v>
      </c>
      <c r="CH208" s="9">
        <v>52259</v>
      </c>
      <c r="CI208" s="9">
        <v>21350</v>
      </c>
      <c r="CJ208" s="99">
        <f t="shared" si="1446"/>
        <v>0</v>
      </c>
      <c r="CK208" s="99">
        <f t="shared" si="1447"/>
        <v>0</v>
      </c>
      <c r="CL208" s="99">
        <f t="shared" si="1448"/>
        <v>0</v>
      </c>
      <c r="CM208" s="96">
        <f t="shared" si="1449"/>
        <v>0</v>
      </c>
      <c r="CN208" s="96">
        <f t="shared" si="1450"/>
        <v>0</v>
      </c>
      <c r="CO208" s="97"/>
      <c r="CP208" s="88"/>
      <c r="CQ208" s="88"/>
      <c r="CR208" s="88"/>
      <c r="CS208" s="88"/>
      <c r="CT208" s="88"/>
      <c r="CU208" s="96">
        <f t="shared" si="1451"/>
        <v>0</v>
      </c>
      <c r="CV208" s="88"/>
      <c r="CW208" s="88"/>
      <c r="CX208" s="88"/>
      <c r="CY208" s="88">
        <f t="shared" si="1452"/>
        <v>0</v>
      </c>
      <c r="CZ208" s="88">
        <f t="shared" si="1453"/>
        <v>0</v>
      </c>
      <c r="DA208" s="9">
        <v>52259</v>
      </c>
      <c r="DB208" s="9">
        <v>21350</v>
      </c>
      <c r="DC208" s="99">
        <f t="shared" si="1454"/>
        <v>0</v>
      </c>
      <c r="DD208" s="99">
        <f t="shared" si="1455"/>
        <v>0</v>
      </c>
      <c r="DE208" s="99">
        <f t="shared" si="1456"/>
        <v>0</v>
      </c>
      <c r="DF208" s="96">
        <f t="shared" si="1457"/>
        <v>0</v>
      </c>
      <c r="DG208" s="96">
        <f t="shared" si="1458"/>
        <v>0</v>
      </c>
      <c r="DH208" s="97"/>
      <c r="DI208" s="88"/>
      <c r="DJ208" s="88"/>
      <c r="DK208" s="88"/>
      <c r="DL208" s="88"/>
      <c r="DM208" s="88"/>
      <c r="DN208" s="96">
        <f t="shared" si="1459"/>
        <v>0</v>
      </c>
      <c r="DO208" s="88"/>
      <c r="DP208" s="88"/>
      <c r="DQ208" s="88"/>
      <c r="DR208" s="88">
        <f t="shared" si="1460"/>
        <v>0</v>
      </c>
      <c r="DS208" s="88">
        <f t="shared" si="1461"/>
        <v>0</v>
      </c>
      <c r="DT208" s="9">
        <v>52259</v>
      </c>
      <c r="DU208" s="9">
        <v>21350</v>
      </c>
      <c r="DV208" s="99">
        <f t="shared" si="1462"/>
        <v>0</v>
      </c>
      <c r="DW208" s="99">
        <f t="shared" si="1463"/>
        <v>0</v>
      </c>
      <c r="DX208" s="99">
        <f t="shared" si="1464"/>
        <v>0</v>
      </c>
    </row>
    <row r="209" spans="1:128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41">
        <f t="shared" si="1413"/>
        <v>0</v>
      </c>
      <c r="I209" s="41">
        <f t="shared" si="1414"/>
        <v>0</v>
      </c>
      <c r="J209" s="5"/>
      <c r="K209" s="9"/>
      <c r="L209" s="9"/>
      <c r="M209" s="9"/>
      <c r="N209" s="9"/>
      <c r="O209" s="9"/>
      <c r="P209" s="41">
        <f t="shared" si="1415"/>
        <v>0</v>
      </c>
      <c r="Q209" s="9"/>
      <c r="R209" s="9"/>
      <c r="S209" s="9"/>
      <c r="T209" s="71">
        <f t="shared" si="1416"/>
        <v>0</v>
      </c>
      <c r="U209" s="71">
        <f t="shared" si="1417"/>
        <v>0</v>
      </c>
      <c r="V209" s="9">
        <f t="shared" si="1418"/>
        <v>0</v>
      </c>
      <c r="W209" s="9">
        <f t="shared" si="1418"/>
        <v>0</v>
      </c>
      <c r="X209" s="46" t="s">
        <v>225</v>
      </c>
      <c r="Y209" s="46" t="s">
        <v>225</v>
      </c>
      <c r="Z209" s="76">
        <f t="shared" si="1419"/>
        <v>0</v>
      </c>
      <c r="AA209" s="76">
        <f t="shared" si="1420"/>
        <v>0</v>
      </c>
      <c r="AB209" s="76">
        <f t="shared" si="1421"/>
        <v>0</v>
      </c>
      <c r="AC209" s="47">
        <v>0</v>
      </c>
      <c r="AD209" s="47">
        <v>0</v>
      </c>
      <c r="AE209" s="47">
        <f t="shared" si="1422"/>
        <v>0</v>
      </c>
      <c r="AF209" s="41">
        <f t="shared" si="1423"/>
        <v>0</v>
      </c>
      <c r="AG209" s="41">
        <f t="shared" si="1424"/>
        <v>0</v>
      </c>
      <c r="AH209" s="5"/>
      <c r="AI209" s="9"/>
      <c r="AJ209" s="9"/>
      <c r="AK209" s="9"/>
      <c r="AL209" s="9"/>
      <c r="AM209" s="9"/>
      <c r="AN209" s="41">
        <f t="shared" si="1425"/>
        <v>0</v>
      </c>
      <c r="AO209" s="9"/>
      <c r="AP209" s="9"/>
      <c r="AQ209" s="9"/>
      <c r="AR209" s="88">
        <f t="shared" si="1426"/>
        <v>0</v>
      </c>
      <c r="AS209" s="88">
        <f t="shared" si="1427"/>
        <v>0</v>
      </c>
      <c r="AT209" s="46" t="s">
        <v>225</v>
      </c>
      <c r="AU209" s="46" t="s">
        <v>225</v>
      </c>
      <c r="AV209" s="93">
        <v>0</v>
      </c>
      <c r="AW209" s="93">
        <v>0</v>
      </c>
      <c r="AX209" s="93">
        <f t="shared" si="1430"/>
        <v>0</v>
      </c>
      <c r="AY209" s="95">
        <f t="shared" si="1431"/>
        <v>0</v>
      </c>
      <c r="AZ209" s="95">
        <f t="shared" si="1432"/>
        <v>0</v>
      </c>
      <c r="BA209" s="96">
        <f t="shared" si="1433"/>
        <v>0</v>
      </c>
      <c r="BB209" s="96">
        <f t="shared" si="1434"/>
        <v>0</v>
      </c>
      <c r="BC209" s="97"/>
      <c r="BD209" s="88"/>
      <c r="BE209" s="88"/>
      <c r="BF209" s="88"/>
      <c r="BG209" s="88"/>
      <c r="BH209" s="88"/>
      <c r="BI209" s="96">
        <f t="shared" si="1435"/>
        <v>0</v>
      </c>
      <c r="BJ209" s="88"/>
      <c r="BK209" s="88"/>
      <c r="BL209" s="88"/>
      <c r="BM209" s="88">
        <f t="shared" si="1436"/>
        <v>0</v>
      </c>
      <c r="BN209" s="88">
        <f t="shared" si="1437"/>
        <v>0</v>
      </c>
      <c r="BO209" s="46" t="s">
        <v>225</v>
      </c>
      <c r="BP209" s="46" t="s">
        <v>225</v>
      </c>
      <c r="BQ209" s="93">
        <v>0</v>
      </c>
      <c r="BR209" s="93">
        <v>0</v>
      </c>
      <c r="BS209" s="93">
        <f t="shared" si="1440"/>
        <v>0</v>
      </c>
      <c r="BT209" s="96">
        <f t="shared" si="1441"/>
        <v>0</v>
      </c>
      <c r="BU209" s="96">
        <f t="shared" si="1442"/>
        <v>0</v>
      </c>
      <c r="BV209" s="97"/>
      <c r="BW209" s="88"/>
      <c r="BX209" s="88"/>
      <c r="BY209" s="88"/>
      <c r="BZ209" s="88"/>
      <c r="CA209" s="88"/>
      <c r="CB209" s="96">
        <f t="shared" si="1443"/>
        <v>0</v>
      </c>
      <c r="CC209" s="88"/>
      <c r="CD209" s="88"/>
      <c r="CE209" s="88"/>
      <c r="CF209" s="88">
        <f t="shared" si="1444"/>
        <v>0</v>
      </c>
      <c r="CG209" s="88">
        <f t="shared" si="1445"/>
        <v>0</v>
      </c>
      <c r="CH209" s="46" t="s">
        <v>225</v>
      </c>
      <c r="CI209" s="46" t="s">
        <v>225</v>
      </c>
      <c r="CJ209" s="99">
        <v>0</v>
      </c>
      <c r="CK209" s="99">
        <v>0</v>
      </c>
      <c r="CL209" s="99">
        <f t="shared" si="1448"/>
        <v>0</v>
      </c>
      <c r="CM209" s="96">
        <f t="shared" si="1449"/>
        <v>0</v>
      </c>
      <c r="CN209" s="96">
        <f t="shared" si="1450"/>
        <v>0</v>
      </c>
      <c r="CO209" s="97"/>
      <c r="CP209" s="88"/>
      <c r="CQ209" s="88"/>
      <c r="CR209" s="88"/>
      <c r="CS209" s="88"/>
      <c r="CT209" s="88"/>
      <c r="CU209" s="96">
        <f t="shared" si="1451"/>
        <v>0</v>
      </c>
      <c r="CV209" s="88"/>
      <c r="CW209" s="88"/>
      <c r="CX209" s="88"/>
      <c r="CY209" s="88">
        <f t="shared" si="1452"/>
        <v>0</v>
      </c>
      <c r="CZ209" s="88">
        <f t="shared" si="1453"/>
        <v>0</v>
      </c>
      <c r="DA209" s="46" t="s">
        <v>225</v>
      </c>
      <c r="DB209" s="46" t="s">
        <v>225</v>
      </c>
      <c r="DC209" s="99">
        <v>0</v>
      </c>
      <c r="DD209" s="99">
        <v>0</v>
      </c>
      <c r="DE209" s="99">
        <f t="shared" si="1456"/>
        <v>0</v>
      </c>
      <c r="DF209" s="96">
        <f t="shared" si="1457"/>
        <v>0</v>
      </c>
      <c r="DG209" s="96">
        <f t="shared" si="1458"/>
        <v>0</v>
      </c>
      <c r="DH209" s="97"/>
      <c r="DI209" s="88"/>
      <c r="DJ209" s="88"/>
      <c r="DK209" s="88"/>
      <c r="DL209" s="88"/>
      <c r="DM209" s="88"/>
      <c r="DN209" s="96">
        <f t="shared" si="1459"/>
        <v>0</v>
      </c>
      <c r="DO209" s="88"/>
      <c r="DP209" s="88"/>
      <c r="DQ209" s="88"/>
      <c r="DR209" s="88">
        <f t="shared" si="1460"/>
        <v>0</v>
      </c>
      <c r="DS209" s="88">
        <f t="shared" si="1461"/>
        <v>0</v>
      </c>
      <c r="DT209" s="46" t="s">
        <v>225</v>
      </c>
      <c r="DU209" s="46" t="s">
        <v>225</v>
      </c>
      <c r="DV209" s="99">
        <v>0</v>
      </c>
      <c r="DW209" s="99">
        <v>0</v>
      </c>
      <c r="DX209" s="99">
        <f t="shared" si="1464"/>
        <v>0</v>
      </c>
    </row>
    <row r="210" spans="1:128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41">
        <f t="shared" si="1413"/>
        <v>0</v>
      </c>
      <c r="I210" s="41">
        <f t="shared" si="1414"/>
        <v>0</v>
      </c>
      <c r="J210" s="5"/>
      <c r="K210" s="9"/>
      <c r="L210" s="9"/>
      <c r="M210" s="9"/>
      <c r="N210" s="9"/>
      <c r="O210" s="9"/>
      <c r="P210" s="41">
        <f t="shared" si="1415"/>
        <v>0</v>
      </c>
      <c r="Q210" s="9"/>
      <c r="R210" s="9"/>
      <c r="S210" s="9"/>
      <c r="T210" s="71">
        <f t="shared" si="1416"/>
        <v>0</v>
      </c>
      <c r="U210" s="71">
        <f t="shared" si="1417"/>
        <v>0</v>
      </c>
      <c r="V210" s="9">
        <f t="shared" si="1418"/>
        <v>0</v>
      </c>
      <c r="W210" s="9">
        <f t="shared" si="1418"/>
        <v>0</v>
      </c>
      <c r="X210" s="9">
        <v>40555</v>
      </c>
      <c r="Y210" s="46" t="s">
        <v>225</v>
      </c>
      <c r="Z210" s="76">
        <f t="shared" si="1419"/>
        <v>0</v>
      </c>
      <c r="AA210" s="76">
        <f t="shared" si="1420"/>
        <v>0</v>
      </c>
      <c r="AB210" s="76">
        <f t="shared" si="1421"/>
        <v>0</v>
      </c>
      <c r="AC210" s="47">
        <v>0</v>
      </c>
      <c r="AD210" s="47">
        <v>0</v>
      </c>
      <c r="AE210" s="47">
        <f t="shared" si="1422"/>
        <v>0</v>
      </c>
      <c r="AF210" s="41">
        <f t="shared" si="1423"/>
        <v>0</v>
      </c>
      <c r="AG210" s="41">
        <f t="shared" si="1424"/>
        <v>0</v>
      </c>
      <c r="AH210" s="5"/>
      <c r="AI210" s="9"/>
      <c r="AJ210" s="9"/>
      <c r="AK210" s="9"/>
      <c r="AL210" s="9"/>
      <c r="AM210" s="9"/>
      <c r="AN210" s="41">
        <f t="shared" si="1425"/>
        <v>0</v>
      </c>
      <c r="AO210" s="9"/>
      <c r="AP210" s="9"/>
      <c r="AQ210" s="9"/>
      <c r="AR210" s="88">
        <f t="shared" si="1426"/>
        <v>0</v>
      </c>
      <c r="AS210" s="88">
        <f t="shared" si="1427"/>
        <v>0</v>
      </c>
      <c r="AT210" s="9">
        <v>40555</v>
      </c>
      <c r="AU210" s="46" t="s">
        <v>225</v>
      </c>
      <c r="AV210" s="93">
        <f t="shared" si="1428"/>
        <v>0</v>
      </c>
      <c r="AW210" s="93">
        <v>0</v>
      </c>
      <c r="AX210" s="93">
        <f t="shared" si="1430"/>
        <v>0</v>
      </c>
      <c r="AY210" s="95">
        <f t="shared" si="1431"/>
        <v>0</v>
      </c>
      <c r="AZ210" s="95">
        <f t="shared" si="1432"/>
        <v>0</v>
      </c>
      <c r="BA210" s="96">
        <f t="shared" si="1433"/>
        <v>0</v>
      </c>
      <c r="BB210" s="96">
        <f t="shared" si="1434"/>
        <v>0</v>
      </c>
      <c r="BC210" s="97"/>
      <c r="BD210" s="88"/>
      <c r="BE210" s="88"/>
      <c r="BF210" s="88"/>
      <c r="BG210" s="88"/>
      <c r="BH210" s="88"/>
      <c r="BI210" s="96">
        <f t="shared" si="1435"/>
        <v>0</v>
      </c>
      <c r="BJ210" s="88"/>
      <c r="BK210" s="88"/>
      <c r="BL210" s="88"/>
      <c r="BM210" s="88">
        <f t="shared" si="1436"/>
        <v>0</v>
      </c>
      <c r="BN210" s="88">
        <f t="shared" si="1437"/>
        <v>0</v>
      </c>
      <c r="BO210" s="9">
        <v>40555</v>
      </c>
      <c r="BP210" s="46" t="s">
        <v>225</v>
      </c>
      <c r="BQ210" s="93">
        <f t="shared" si="1438"/>
        <v>0</v>
      </c>
      <c r="BR210" s="93">
        <v>0</v>
      </c>
      <c r="BS210" s="93">
        <f t="shared" si="1440"/>
        <v>0</v>
      </c>
      <c r="BT210" s="96">
        <f t="shared" si="1441"/>
        <v>0</v>
      </c>
      <c r="BU210" s="96">
        <f t="shared" si="1442"/>
        <v>0</v>
      </c>
      <c r="BV210" s="97"/>
      <c r="BW210" s="88"/>
      <c r="BX210" s="88"/>
      <c r="BY210" s="88"/>
      <c r="BZ210" s="88"/>
      <c r="CA210" s="88"/>
      <c r="CB210" s="96">
        <f t="shared" si="1443"/>
        <v>0</v>
      </c>
      <c r="CC210" s="88"/>
      <c r="CD210" s="88"/>
      <c r="CE210" s="88"/>
      <c r="CF210" s="88">
        <f t="shared" si="1444"/>
        <v>0</v>
      </c>
      <c r="CG210" s="88">
        <f t="shared" si="1445"/>
        <v>0</v>
      </c>
      <c r="CH210" s="9">
        <v>40555</v>
      </c>
      <c r="CI210" s="46" t="s">
        <v>225</v>
      </c>
      <c r="CJ210" s="99">
        <f t="shared" si="1446"/>
        <v>0</v>
      </c>
      <c r="CK210" s="99">
        <v>0</v>
      </c>
      <c r="CL210" s="99">
        <f t="shared" si="1448"/>
        <v>0</v>
      </c>
      <c r="CM210" s="96">
        <f t="shared" si="1449"/>
        <v>0</v>
      </c>
      <c r="CN210" s="96">
        <f t="shared" si="1450"/>
        <v>0</v>
      </c>
      <c r="CO210" s="97"/>
      <c r="CP210" s="88"/>
      <c r="CQ210" s="88"/>
      <c r="CR210" s="88"/>
      <c r="CS210" s="88"/>
      <c r="CT210" s="88"/>
      <c r="CU210" s="96">
        <f t="shared" si="1451"/>
        <v>0</v>
      </c>
      <c r="CV210" s="88"/>
      <c r="CW210" s="88"/>
      <c r="CX210" s="88"/>
      <c r="CY210" s="88">
        <f t="shared" si="1452"/>
        <v>0</v>
      </c>
      <c r="CZ210" s="88">
        <f t="shared" si="1453"/>
        <v>0</v>
      </c>
      <c r="DA210" s="9">
        <v>40555</v>
      </c>
      <c r="DB210" s="46" t="s">
        <v>225</v>
      </c>
      <c r="DC210" s="99">
        <f t="shared" ref="DC210" si="1465">ROUND(((CR210+CS210)-(BY210+BZ210))/DA210/10,2)*-1</f>
        <v>0</v>
      </c>
      <c r="DD210" s="99">
        <v>0</v>
      </c>
      <c r="DE210" s="99">
        <f t="shared" si="1456"/>
        <v>0</v>
      </c>
      <c r="DF210" s="96">
        <f t="shared" si="1457"/>
        <v>0</v>
      </c>
      <c r="DG210" s="96">
        <f t="shared" si="1458"/>
        <v>0</v>
      </c>
      <c r="DH210" s="97"/>
      <c r="DI210" s="88"/>
      <c r="DJ210" s="88"/>
      <c r="DK210" s="88"/>
      <c r="DL210" s="88"/>
      <c r="DM210" s="88"/>
      <c r="DN210" s="96">
        <f t="shared" si="1459"/>
        <v>0</v>
      </c>
      <c r="DO210" s="88"/>
      <c r="DP210" s="88"/>
      <c r="DQ210" s="88"/>
      <c r="DR210" s="88">
        <f t="shared" si="1460"/>
        <v>0</v>
      </c>
      <c r="DS210" s="88">
        <f t="shared" si="1461"/>
        <v>0</v>
      </c>
      <c r="DT210" s="9">
        <v>40555</v>
      </c>
      <c r="DU210" s="46" t="s">
        <v>225</v>
      </c>
      <c r="DV210" s="99">
        <f t="shared" ref="DV210" si="1466">ROUND(((DK210+DL210)-(CR210+CS210))/DT210/10,2)*-1</f>
        <v>0</v>
      </c>
      <c r="DW210" s="99">
        <v>0</v>
      </c>
      <c r="DX210" s="99">
        <f t="shared" si="1464"/>
        <v>0</v>
      </c>
    </row>
    <row r="211" spans="1:128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41">
        <f t="shared" si="1413"/>
        <v>0</v>
      </c>
      <c r="I211" s="41">
        <f t="shared" si="1414"/>
        <v>0</v>
      </c>
      <c r="J211" s="5"/>
      <c r="K211" s="9"/>
      <c r="L211" s="9"/>
      <c r="M211" s="9"/>
      <c r="N211" s="9"/>
      <c r="O211" s="9"/>
      <c r="P211" s="41">
        <f t="shared" si="1415"/>
        <v>0</v>
      </c>
      <c r="Q211" s="9"/>
      <c r="R211" s="9"/>
      <c r="S211" s="9"/>
      <c r="T211" s="71">
        <f t="shared" si="1416"/>
        <v>0</v>
      </c>
      <c r="U211" s="71">
        <f t="shared" si="1417"/>
        <v>0</v>
      </c>
      <c r="V211" s="9">
        <f t="shared" si="1418"/>
        <v>0</v>
      </c>
      <c r="W211" s="9">
        <f t="shared" si="1418"/>
        <v>0</v>
      </c>
      <c r="X211" s="46" t="s">
        <v>225</v>
      </c>
      <c r="Y211" s="9">
        <v>21384</v>
      </c>
      <c r="Z211" s="76">
        <f t="shared" si="1419"/>
        <v>0</v>
      </c>
      <c r="AA211" s="76">
        <f t="shared" si="1420"/>
        <v>0</v>
      </c>
      <c r="AB211" s="76">
        <f t="shared" si="1421"/>
        <v>0</v>
      </c>
      <c r="AC211" s="47">
        <v>0</v>
      </c>
      <c r="AD211" s="47">
        <v>0</v>
      </c>
      <c r="AE211" s="47">
        <f t="shared" si="1422"/>
        <v>0</v>
      </c>
      <c r="AF211" s="41">
        <f t="shared" si="1423"/>
        <v>0</v>
      </c>
      <c r="AG211" s="41">
        <f t="shared" si="1424"/>
        <v>0</v>
      </c>
      <c r="AH211" s="5"/>
      <c r="AI211" s="9"/>
      <c r="AJ211" s="9"/>
      <c r="AK211" s="9"/>
      <c r="AL211" s="9"/>
      <c r="AM211" s="9"/>
      <c r="AN211" s="41">
        <f t="shared" si="1425"/>
        <v>0</v>
      </c>
      <c r="AO211" s="9"/>
      <c r="AP211" s="9"/>
      <c r="AQ211" s="9"/>
      <c r="AR211" s="88">
        <f t="shared" si="1426"/>
        <v>0</v>
      </c>
      <c r="AS211" s="88">
        <f t="shared" si="1427"/>
        <v>0</v>
      </c>
      <c r="AT211" s="46" t="s">
        <v>225</v>
      </c>
      <c r="AU211" s="9">
        <v>21384</v>
      </c>
      <c r="AV211" s="93">
        <v>0</v>
      </c>
      <c r="AW211" s="93">
        <f t="shared" si="1429"/>
        <v>0</v>
      </c>
      <c r="AX211" s="93">
        <f t="shared" si="1430"/>
        <v>0</v>
      </c>
      <c r="AY211" s="95">
        <f t="shared" si="1431"/>
        <v>0</v>
      </c>
      <c r="AZ211" s="95">
        <f t="shared" si="1432"/>
        <v>0</v>
      </c>
      <c r="BA211" s="96">
        <f t="shared" si="1433"/>
        <v>0</v>
      </c>
      <c r="BB211" s="96">
        <f t="shared" si="1434"/>
        <v>0</v>
      </c>
      <c r="BC211" s="97"/>
      <c r="BD211" s="88"/>
      <c r="BE211" s="88"/>
      <c r="BF211" s="88"/>
      <c r="BG211" s="88"/>
      <c r="BH211" s="88"/>
      <c r="BI211" s="96">
        <f t="shared" si="1435"/>
        <v>0</v>
      </c>
      <c r="BJ211" s="88"/>
      <c r="BK211" s="88"/>
      <c r="BL211" s="88"/>
      <c r="BM211" s="88">
        <f t="shared" si="1436"/>
        <v>0</v>
      </c>
      <c r="BN211" s="88">
        <f t="shared" si="1437"/>
        <v>0</v>
      </c>
      <c r="BO211" s="46" t="s">
        <v>225</v>
      </c>
      <c r="BP211" s="9">
        <v>21384</v>
      </c>
      <c r="BQ211" s="93">
        <v>0</v>
      </c>
      <c r="BR211" s="93">
        <f t="shared" si="1439"/>
        <v>0</v>
      </c>
      <c r="BS211" s="93">
        <f t="shared" si="1440"/>
        <v>0</v>
      </c>
      <c r="BT211" s="96">
        <f t="shared" si="1441"/>
        <v>0</v>
      </c>
      <c r="BU211" s="96">
        <f t="shared" si="1442"/>
        <v>0</v>
      </c>
      <c r="BV211" s="97"/>
      <c r="BW211" s="88"/>
      <c r="BX211" s="88"/>
      <c r="BY211" s="88"/>
      <c r="BZ211" s="88"/>
      <c r="CA211" s="88"/>
      <c r="CB211" s="96">
        <f t="shared" si="1443"/>
        <v>0</v>
      </c>
      <c r="CC211" s="88"/>
      <c r="CD211" s="88"/>
      <c r="CE211" s="88"/>
      <c r="CF211" s="88">
        <f t="shared" si="1444"/>
        <v>0</v>
      </c>
      <c r="CG211" s="88">
        <f t="shared" si="1445"/>
        <v>0</v>
      </c>
      <c r="CH211" s="46" t="s">
        <v>225</v>
      </c>
      <c r="CI211" s="9">
        <v>21384</v>
      </c>
      <c r="CJ211" s="99">
        <v>0</v>
      </c>
      <c r="CK211" s="99">
        <f t="shared" si="1447"/>
        <v>0</v>
      </c>
      <c r="CL211" s="99">
        <f t="shared" si="1448"/>
        <v>0</v>
      </c>
      <c r="CM211" s="96">
        <f t="shared" si="1449"/>
        <v>0</v>
      </c>
      <c r="CN211" s="96">
        <f t="shared" si="1450"/>
        <v>0</v>
      </c>
      <c r="CO211" s="97"/>
      <c r="CP211" s="88"/>
      <c r="CQ211" s="88"/>
      <c r="CR211" s="88"/>
      <c r="CS211" s="88"/>
      <c r="CT211" s="88"/>
      <c r="CU211" s="96">
        <f t="shared" si="1451"/>
        <v>0</v>
      </c>
      <c r="CV211" s="88"/>
      <c r="CW211" s="88"/>
      <c r="CX211" s="88"/>
      <c r="CY211" s="88">
        <f t="shared" si="1452"/>
        <v>0</v>
      </c>
      <c r="CZ211" s="88">
        <f t="shared" si="1453"/>
        <v>0</v>
      </c>
      <c r="DA211" s="46" t="s">
        <v>225</v>
      </c>
      <c r="DB211" s="9">
        <v>21384</v>
      </c>
      <c r="DC211" s="99">
        <v>0</v>
      </c>
      <c r="DD211" s="99">
        <f t="shared" ref="DD211" si="1467">ROUND(((CW211-CD211)/DB211/10),2)*-1</f>
        <v>0</v>
      </c>
      <c r="DE211" s="99">
        <f t="shared" si="1456"/>
        <v>0</v>
      </c>
      <c r="DF211" s="96">
        <f t="shared" si="1457"/>
        <v>0</v>
      </c>
      <c r="DG211" s="96">
        <f t="shared" si="1458"/>
        <v>0</v>
      </c>
      <c r="DH211" s="97"/>
      <c r="DI211" s="88"/>
      <c r="DJ211" s="88"/>
      <c r="DK211" s="88"/>
      <c r="DL211" s="88"/>
      <c r="DM211" s="88"/>
      <c r="DN211" s="96">
        <f t="shared" si="1459"/>
        <v>0</v>
      </c>
      <c r="DO211" s="88"/>
      <c r="DP211" s="88"/>
      <c r="DQ211" s="88"/>
      <c r="DR211" s="88">
        <f t="shared" si="1460"/>
        <v>0</v>
      </c>
      <c r="DS211" s="88">
        <f t="shared" si="1461"/>
        <v>0</v>
      </c>
      <c r="DT211" s="46" t="s">
        <v>225</v>
      </c>
      <c r="DU211" s="9">
        <v>21384</v>
      </c>
      <c r="DV211" s="99">
        <v>0</v>
      </c>
      <c r="DW211" s="99">
        <f t="shared" ref="DW211" si="1468">ROUND(((DP211-CW211)/DU211/10),2)*-1</f>
        <v>0</v>
      </c>
      <c r="DX211" s="99">
        <f t="shared" si="1464"/>
        <v>0</v>
      </c>
    </row>
    <row r="212" spans="1:128" x14ac:dyDescent="0.25">
      <c r="A212" s="30"/>
      <c r="B212" s="31"/>
      <c r="C212" s="32"/>
      <c r="D212" s="33" t="s">
        <v>188</v>
      </c>
      <c r="E212" s="31"/>
      <c r="F212" s="31"/>
      <c r="G212" s="32"/>
      <c r="H212" s="34">
        <f t="shared" ref="H212:AB212" si="1469">SUBTOTAL(9,H206:H211)</f>
        <v>60000</v>
      </c>
      <c r="I212" s="34">
        <f t="shared" si="1469"/>
        <v>0</v>
      </c>
      <c r="J212" s="34">
        <f t="shared" si="1469"/>
        <v>0</v>
      </c>
      <c r="K212" s="34">
        <f t="shared" si="1469"/>
        <v>0</v>
      </c>
      <c r="L212" s="34">
        <f t="shared" si="1469"/>
        <v>0</v>
      </c>
      <c r="M212" s="34">
        <f t="shared" si="1469"/>
        <v>0</v>
      </c>
      <c r="N212" s="34">
        <f t="shared" si="1469"/>
        <v>0</v>
      </c>
      <c r="O212" s="34">
        <f t="shared" si="1469"/>
        <v>0</v>
      </c>
      <c r="P212" s="34">
        <f t="shared" si="1469"/>
        <v>60000</v>
      </c>
      <c r="Q212" s="34">
        <f t="shared" si="1469"/>
        <v>0</v>
      </c>
      <c r="R212" s="34">
        <f t="shared" si="1469"/>
        <v>60000</v>
      </c>
      <c r="S212" s="34">
        <f t="shared" si="1469"/>
        <v>0</v>
      </c>
      <c r="T212" s="34">
        <f t="shared" si="1469"/>
        <v>0</v>
      </c>
      <c r="U212" s="34">
        <f t="shared" si="1469"/>
        <v>-60000</v>
      </c>
      <c r="V212" s="34">
        <f t="shared" si="1469"/>
        <v>0</v>
      </c>
      <c r="W212" s="34">
        <f t="shared" si="1469"/>
        <v>-39000</v>
      </c>
      <c r="X212" s="34">
        <f t="shared" si="1469"/>
        <v>187619.49046660832</v>
      </c>
      <c r="Y212" s="34">
        <f t="shared" si="1469"/>
        <v>84274</v>
      </c>
      <c r="Z212" s="48">
        <f t="shared" si="1469"/>
        <v>0</v>
      </c>
      <c r="AA212" s="48">
        <f t="shared" si="1469"/>
        <v>-0.28000000000000003</v>
      </c>
      <c r="AB212" s="48">
        <f t="shared" si="1469"/>
        <v>-0.28000000000000003</v>
      </c>
      <c r="AC212" s="48">
        <v>0</v>
      </c>
      <c r="AD212" s="48">
        <v>-0.18</v>
      </c>
      <c r="AE212" s="48">
        <f t="shared" ref="AE212:AX212" si="1470">SUBTOTAL(9,AE206:AE211)</f>
        <v>-0.18</v>
      </c>
      <c r="AF212" s="34">
        <f t="shared" si="1470"/>
        <v>60000</v>
      </c>
      <c r="AG212" s="34">
        <f t="shared" si="1470"/>
        <v>0</v>
      </c>
      <c r="AH212" s="34">
        <f t="shared" si="1470"/>
        <v>0</v>
      </c>
      <c r="AI212" s="34">
        <f t="shared" si="1470"/>
        <v>0</v>
      </c>
      <c r="AJ212" s="34">
        <f t="shared" si="1470"/>
        <v>0</v>
      </c>
      <c r="AK212" s="34">
        <f t="shared" si="1470"/>
        <v>0</v>
      </c>
      <c r="AL212" s="34">
        <f t="shared" si="1470"/>
        <v>0</v>
      </c>
      <c r="AM212" s="34">
        <f t="shared" si="1470"/>
        <v>0</v>
      </c>
      <c r="AN212" s="34">
        <f t="shared" si="1470"/>
        <v>60000</v>
      </c>
      <c r="AO212" s="34">
        <f t="shared" si="1470"/>
        <v>0</v>
      </c>
      <c r="AP212" s="34">
        <f t="shared" si="1470"/>
        <v>60000</v>
      </c>
      <c r="AQ212" s="34">
        <f t="shared" si="1470"/>
        <v>0</v>
      </c>
      <c r="AR212" s="34">
        <f t="shared" si="1470"/>
        <v>0</v>
      </c>
      <c r="AS212" s="34">
        <f t="shared" si="1470"/>
        <v>-21000</v>
      </c>
      <c r="AT212" s="34">
        <f t="shared" si="1470"/>
        <v>187619.49046660832</v>
      </c>
      <c r="AU212" s="34">
        <f t="shared" si="1470"/>
        <v>84274</v>
      </c>
      <c r="AV212" s="48">
        <f t="shared" si="1470"/>
        <v>0</v>
      </c>
      <c r="AW212" s="48">
        <f t="shared" si="1470"/>
        <v>-0.1</v>
      </c>
      <c r="AX212" s="48">
        <f t="shared" si="1470"/>
        <v>-0.1</v>
      </c>
      <c r="AY212"/>
      <c r="AZ212"/>
      <c r="BA212" s="34">
        <f t="shared" ref="BA212:BS212" si="1471">SUBTOTAL(9,BA206:BA211)</f>
        <v>60000</v>
      </c>
      <c r="BB212" s="34">
        <f t="shared" si="1471"/>
        <v>0</v>
      </c>
      <c r="BC212" s="34">
        <f t="shared" si="1471"/>
        <v>0</v>
      </c>
      <c r="BD212" s="34">
        <f t="shared" si="1471"/>
        <v>0</v>
      </c>
      <c r="BE212" s="34">
        <f t="shared" si="1471"/>
        <v>0</v>
      </c>
      <c r="BF212" s="34">
        <f t="shared" si="1471"/>
        <v>0</v>
      </c>
      <c r="BG212" s="34">
        <f t="shared" si="1471"/>
        <v>0</v>
      </c>
      <c r="BH212" s="34">
        <f t="shared" si="1471"/>
        <v>0</v>
      </c>
      <c r="BI212" s="34">
        <f t="shared" si="1471"/>
        <v>60000</v>
      </c>
      <c r="BJ212" s="34">
        <f t="shared" si="1471"/>
        <v>0</v>
      </c>
      <c r="BK212" s="34">
        <f t="shared" si="1471"/>
        <v>60000</v>
      </c>
      <c r="BL212" s="34">
        <f t="shared" si="1471"/>
        <v>0</v>
      </c>
      <c r="BM212" s="34">
        <f t="shared" si="1471"/>
        <v>0</v>
      </c>
      <c r="BN212" s="34">
        <f t="shared" si="1471"/>
        <v>0</v>
      </c>
      <c r="BO212" s="34">
        <f t="shared" si="1471"/>
        <v>187619.49046660832</v>
      </c>
      <c r="BP212" s="34">
        <f t="shared" si="1471"/>
        <v>84274</v>
      </c>
      <c r="BQ212" s="48">
        <f t="shared" si="1471"/>
        <v>0</v>
      </c>
      <c r="BR212" s="48">
        <f t="shared" si="1471"/>
        <v>0</v>
      </c>
      <c r="BS212" s="48">
        <f t="shared" si="1471"/>
        <v>0</v>
      </c>
      <c r="BT212" s="34">
        <f t="shared" ref="BT212:CL212" si="1472">SUBTOTAL(9,BT206:BT211)</f>
        <v>60000</v>
      </c>
      <c r="BU212" s="34">
        <f t="shared" si="1472"/>
        <v>0</v>
      </c>
      <c r="BV212" s="34">
        <f t="shared" si="1472"/>
        <v>0</v>
      </c>
      <c r="BW212" s="34">
        <f t="shared" si="1472"/>
        <v>0</v>
      </c>
      <c r="BX212" s="34">
        <f t="shared" si="1472"/>
        <v>0</v>
      </c>
      <c r="BY212" s="34">
        <f t="shared" si="1472"/>
        <v>0</v>
      </c>
      <c r="BZ212" s="34">
        <f t="shared" si="1472"/>
        <v>0</v>
      </c>
      <c r="CA212" s="34">
        <f t="shared" si="1472"/>
        <v>0</v>
      </c>
      <c r="CB212" s="34">
        <f t="shared" si="1472"/>
        <v>60000</v>
      </c>
      <c r="CC212" s="34">
        <f t="shared" si="1472"/>
        <v>0</v>
      </c>
      <c r="CD212" s="34">
        <f t="shared" si="1472"/>
        <v>60000</v>
      </c>
      <c r="CE212" s="34">
        <f t="shared" si="1472"/>
        <v>0</v>
      </c>
      <c r="CF212" s="34">
        <f t="shared" si="1472"/>
        <v>0</v>
      </c>
      <c r="CG212" s="34">
        <f t="shared" si="1472"/>
        <v>0</v>
      </c>
      <c r="CH212" s="34">
        <f t="shared" si="1472"/>
        <v>187619.49046660832</v>
      </c>
      <c r="CI212" s="34">
        <f t="shared" si="1472"/>
        <v>84274</v>
      </c>
      <c r="CJ212" s="63">
        <f t="shared" si="1472"/>
        <v>0</v>
      </c>
      <c r="CK212" s="63">
        <f t="shared" si="1472"/>
        <v>0</v>
      </c>
      <c r="CL212" s="63">
        <f t="shared" si="1472"/>
        <v>0</v>
      </c>
      <c r="CM212" s="34">
        <f t="shared" ref="CM212:DE212" si="1473">SUBTOTAL(9,CM206:CM211)</f>
        <v>60000</v>
      </c>
      <c r="CN212" s="34">
        <f t="shared" si="1473"/>
        <v>0</v>
      </c>
      <c r="CO212" s="34">
        <f t="shared" si="1473"/>
        <v>0</v>
      </c>
      <c r="CP212" s="34">
        <f t="shared" si="1473"/>
        <v>0</v>
      </c>
      <c r="CQ212" s="34">
        <f t="shared" si="1473"/>
        <v>0</v>
      </c>
      <c r="CR212" s="34">
        <f t="shared" si="1473"/>
        <v>0</v>
      </c>
      <c r="CS212" s="34">
        <f t="shared" si="1473"/>
        <v>0</v>
      </c>
      <c r="CT212" s="34">
        <f t="shared" si="1473"/>
        <v>0</v>
      </c>
      <c r="CU212" s="34">
        <f t="shared" si="1473"/>
        <v>60000</v>
      </c>
      <c r="CV212" s="34">
        <f t="shared" si="1473"/>
        <v>0</v>
      </c>
      <c r="CW212" s="34">
        <f t="shared" si="1473"/>
        <v>60000</v>
      </c>
      <c r="CX212" s="34">
        <f t="shared" si="1473"/>
        <v>0</v>
      </c>
      <c r="CY212" s="34">
        <f t="shared" si="1473"/>
        <v>0</v>
      </c>
      <c r="CZ212" s="34">
        <f t="shared" si="1473"/>
        <v>0</v>
      </c>
      <c r="DA212" s="34">
        <f t="shared" si="1473"/>
        <v>187619.49046660832</v>
      </c>
      <c r="DB212" s="34">
        <f t="shared" si="1473"/>
        <v>84274</v>
      </c>
      <c r="DC212" s="63">
        <f t="shared" si="1473"/>
        <v>0</v>
      </c>
      <c r="DD212" s="63">
        <f t="shared" si="1473"/>
        <v>0</v>
      </c>
      <c r="DE212" s="63">
        <f t="shared" si="1473"/>
        <v>0</v>
      </c>
      <c r="DF212" s="34">
        <f t="shared" ref="DF212:DX212" si="1474">SUBTOTAL(9,DF206:DF211)</f>
        <v>60000</v>
      </c>
      <c r="DG212" s="34">
        <f t="shared" si="1474"/>
        <v>0</v>
      </c>
      <c r="DH212" s="34">
        <f t="shared" si="1474"/>
        <v>0</v>
      </c>
      <c r="DI212" s="34">
        <f t="shared" si="1474"/>
        <v>0</v>
      </c>
      <c r="DJ212" s="34">
        <f t="shared" si="1474"/>
        <v>0</v>
      </c>
      <c r="DK212" s="34">
        <f t="shared" si="1474"/>
        <v>0</v>
      </c>
      <c r="DL212" s="34">
        <f t="shared" si="1474"/>
        <v>0</v>
      </c>
      <c r="DM212" s="34">
        <f t="shared" si="1474"/>
        <v>0</v>
      </c>
      <c r="DN212" s="34">
        <f t="shared" si="1474"/>
        <v>60000</v>
      </c>
      <c r="DO212" s="34">
        <f t="shared" si="1474"/>
        <v>0</v>
      </c>
      <c r="DP212" s="34">
        <f t="shared" si="1474"/>
        <v>60000</v>
      </c>
      <c r="DQ212" s="34">
        <f t="shared" si="1474"/>
        <v>0</v>
      </c>
      <c r="DR212" s="34">
        <f t="shared" si="1474"/>
        <v>0</v>
      </c>
      <c r="DS212" s="34">
        <f t="shared" si="1474"/>
        <v>0</v>
      </c>
      <c r="DT212" s="34">
        <f t="shared" si="1474"/>
        <v>187619.49046660832</v>
      </c>
      <c r="DU212" s="34">
        <f t="shared" si="1474"/>
        <v>84274</v>
      </c>
      <c r="DV212" s="63">
        <f t="shared" si="1474"/>
        <v>0</v>
      </c>
      <c r="DW212" s="63">
        <f t="shared" si="1474"/>
        <v>0</v>
      </c>
      <c r="DX212" s="63">
        <f t="shared" si="1474"/>
        <v>0</v>
      </c>
    </row>
    <row r="213" spans="1:128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41">
        <f t="shared" ref="H213:H218" si="1475">I213+P213</f>
        <v>150000</v>
      </c>
      <c r="I213" s="41">
        <f t="shared" ref="I213:I218" si="1476">K213+L213+M213+N213+O213</f>
        <v>0</v>
      </c>
      <c r="J213" s="5"/>
      <c r="K213" s="9"/>
      <c r="L213" s="9"/>
      <c r="M213" s="9"/>
      <c r="N213" s="9"/>
      <c r="O213" s="9"/>
      <c r="P213" s="41">
        <f t="shared" ref="P213:P218" si="1477">Q213+R213+S213</f>
        <v>150000</v>
      </c>
      <c r="Q213" s="9"/>
      <c r="R213" s="9">
        <v>150000</v>
      </c>
      <c r="S213" s="9"/>
      <c r="T213" s="71">
        <f t="shared" ref="T213:T218" si="1478">(L213+M213+N213)*-1</f>
        <v>0</v>
      </c>
      <c r="U213" s="71">
        <f t="shared" ref="U213:U218" si="1479">(Q213+R213)*-1</f>
        <v>-150000</v>
      </c>
      <c r="V213" s="9">
        <f t="shared" ref="V213:W218" si="1480">ROUND(T213*0.65,0)</f>
        <v>0</v>
      </c>
      <c r="W213" s="9">
        <f t="shared" si="1480"/>
        <v>-97500</v>
      </c>
      <c r="X213" s="9">
        <v>52259</v>
      </c>
      <c r="Y213" s="9">
        <v>21350</v>
      </c>
      <c r="Z213" s="76">
        <f t="shared" ref="Z213:Z218" si="1481">IF(T213=0,0,ROUND((T213+L213)/X213/10,2))</f>
        <v>0</v>
      </c>
      <c r="AA213" s="76">
        <f t="shared" ref="AA213:AA218" si="1482">IF(U213=0,0,ROUND((U213+Q213)/Y213/10,2))</f>
        <v>-0.7</v>
      </c>
      <c r="AB213" s="76">
        <f t="shared" ref="AB213:AB218" si="1483">Z213+AA213</f>
        <v>-0.7</v>
      </c>
      <c r="AC213" s="47">
        <v>0</v>
      </c>
      <c r="AD213" s="47">
        <v>-0.46</v>
      </c>
      <c r="AE213" s="47">
        <f t="shared" ref="AE213:AE218" si="1484">AC213+AD213</f>
        <v>-0.46</v>
      </c>
      <c r="AF213" s="41">
        <f t="shared" ref="AF213:AF218" si="1485">AG213+AN213</f>
        <v>140000</v>
      </c>
      <c r="AG213" s="41">
        <f t="shared" ref="AG213:AG218" si="1486">AI213+AJ213+AK213+AL213+AM213</f>
        <v>10000</v>
      </c>
      <c r="AH213" s="5"/>
      <c r="AI213" s="9"/>
      <c r="AJ213" s="9"/>
      <c r="AK213" s="85">
        <v>10000</v>
      </c>
      <c r="AL213" s="9"/>
      <c r="AM213" s="9"/>
      <c r="AN213" s="83">
        <f t="shared" ref="AN213:AN218" si="1487">AO213+AP213+AQ213</f>
        <v>130000</v>
      </c>
      <c r="AO213" s="85"/>
      <c r="AP213" s="85">
        <v>130000</v>
      </c>
      <c r="AQ213" s="85"/>
      <c r="AR213" s="88">
        <f t="shared" ref="AR213:AR218" si="1488">((AL213+AK213+AJ213)-((V213)*-1))*-1</f>
        <v>-10000</v>
      </c>
      <c r="AS213" s="88">
        <f t="shared" ref="AS213:AS218" si="1489">((AO213+AP213)-((W213)*-1))*-1</f>
        <v>-32500</v>
      </c>
      <c r="AT213" s="9">
        <v>52259</v>
      </c>
      <c r="AU213" s="9">
        <v>21350</v>
      </c>
      <c r="AV213" s="93">
        <f t="shared" ref="AV213:AV217" si="1490">ROUND((AY213/AT213/10)+(AC213),2)*-1</f>
        <v>-0.02</v>
      </c>
      <c r="AW213" s="93">
        <f t="shared" ref="AW213:AW218" si="1491">ROUND((AZ213/AU213/10)+AD213,2)*-1</f>
        <v>-0.15</v>
      </c>
      <c r="AX213" s="93">
        <f t="shared" ref="AX213:AX218" si="1492">AV213+AW213</f>
        <v>-0.16999999999999998</v>
      </c>
      <c r="AY213" s="95">
        <f t="shared" ref="AY213:AY218" si="1493">AK213+AL213</f>
        <v>10000</v>
      </c>
      <c r="AZ213" s="95">
        <f t="shared" ref="AZ213:AZ218" si="1494">AP213</f>
        <v>130000</v>
      </c>
      <c r="BA213" s="96">
        <f t="shared" ref="BA213:BA218" si="1495">BB213+BI213</f>
        <v>140000</v>
      </c>
      <c r="BB213" s="96">
        <f t="shared" ref="BB213:BB218" si="1496">BD213+BE213+BF213+BG213+BH213</f>
        <v>10000</v>
      </c>
      <c r="BC213" s="97"/>
      <c r="BD213" s="88"/>
      <c r="BE213" s="88"/>
      <c r="BF213" s="88">
        <v>10000</v>
      </c>
      <c r="BG213" s="88"/>
      <c r="BH213" s="88"/>
      <c r="BI213" s="96">
        <f t="shared" ref="BI213:BI218" si="1497">BJ213+BK213+BL213</f>
        <v>130000</v>
      </c>
      <c r="BJ213" s="88"/>
      <c r="BK213" s="88">
        <v>130000</v>
      </c>
      <c r="BL213" s="88"/>
      <c r="BM213" s="88">
        <f t="shared" ref="BM213:BM218" si="1498">(BE213+BF213+BG213)-(AJ213+AK213+AL213)</f>
        <v>0</v>
      </c>
      <c r="BN213" s="88">
        <f t="shared" ref="BN213:BN218" si="1499">(BJ213+BK213)-(AO213+AP213)</f>
        <v>0</v>
      </c>
      <c r="BO213" s="9">
        <v>52259</v>
      </c>
      <c r="BP213" s="9">
        <v>21350</v>
      </c>
      <c r="BQ213" s="93">
        <f t="shared" ref="BQ213:BQ217" si="1500">ROUND(((BF213+BG213)-(AK213+AL213))/BO213/10,2)*-1</f>
        <v>0</v>
      </c>
      <c r="BR213" s="93">
        <f t="shared" ref="BR213:BR218" si="1501">ROUND(((BK213-AP213)/BP213/10),2)*-1</f>
        <v>0</v>
      </c>
      <c r="BS213" s="93">
        <f t="shared" ref="BS213:BS218" si="1502">BQ213+BR213</f>
        <v>0</v>
      </c>
      <c r="BT213" s="96">
        <f t="shared" ref="BT213:BT218" si="1503">BU213+CB213</f>
        <v>140000</v>
      </c>
      <c r="BU213" s="96">
        <f t="shared" ref="BU213:BU218" si="1504">BW213+BX213+BY213+BZ213+CA213</f>
        <v>10000</v>
      </c>
      <c r="BV213" s="97"/>
      <c r="BW213" s="88"/>
      <c r="BX213" s="88"/>
      <c r="BY213" s="88">
        <v>10000</v>
      </c>
      <c r="BZ213" s="88"/>
      <c r="CA213" s="88"/>
      <c r="CB213" s="96">
        <f t="shared" ref="CB213:CB218" si="1505">CC213+CD213+CE213</f>
        <v>130000</v>
      </c>
      <c r="CC213" s="88"/>
      <c r="CD213" s="88">
        <v>130000</v>
      </c>
      <c r="CE213" s="88"/>
      <c r="CF213" s="88">
        <f t="shared" ref="CF213:CF218" si="1506">(BX213+BY213+BZ213)-(BE213+BF213+BG213)</f>
        <v>0</v>
      </c>
      <c r="CG213" s="88">
        <f t="shared" ref="CG213:CG218" si="1507">(CC213+CD213)-(BJ213+BK213)</f>
        <v>0</v>
      </c>
      <c r="CH213" s="9">
        <v>52259</v>
      </c>
      <c r="CI213" s="9">
        <v>21350</v>
      </c>
      <c r="CJ213" s="99">
        <f t="shared" ref="CJ213:CJ217" si="1508">ROUND(((BY213+BZ213)-(BF213+BG213))/CH213/10,2)*-1</f>
        <v>0</v>
      </c>
      <c r="CK213" s="99">
        <f t="shared" ref="CK213:CK218" si="1509">ROUND(((CD213-BK213)/CI213/10),2)*-1</f>
        <v>0</v>
      </c>
      <c r="CL213" s="99">
        <f t="shared" ref="CL213:CL218" si="1510">CJ213+CK213</f>
        <v>0</v>
      </c>
      <c r="CM213" s="96">
        <f t="shared" ref="CM213:CM218" si="1511">CN213+CU213</f>
        <v>140000</v>
      </c>
      <c r="CN213" s="96">
        <f t="shared" ref="CN213:CN218" si="1512">CP213+CQ213+CR213+CS213+CT213</f>
        <v>10000</v>
      </c>
      <c r="CO213" s="97"/>
      <c r="CP213" s="88"/>
      <c r="CQ213" s="88"/>
      <c r="CR213" s="88">
        <v>10000</v>
      </c>
      <c r="CS213" s="88"/>
      <c r="CT213" s="88"/>
      <c r="CU213" s="96">
        <f t="shared" ref="CU213:CU218" si="1513">CV213+CW213+CX213</f>
        <v>130000</v>
      </c>
      <c r="CV213" s="88"/>
      <c r="CW213" s="88">
        <v>130000</v>
      </c>
      <c r="CX213" s="88"/>
      <c r="CY213" s="88">
        <f t="shared" ref="CY213:CY218" si="1514">(CQ213+CR213+CS213)-(BX213+BY213+BZ213)</f>
        <v>0</v>
      </c>
      <c r="CZ213" s="88">
        <f t="shared" ref="CZ213:CZ218" si="1515">(CV213+CW213)-(CC213+CD213)</f>
        <v>0</v>
      </c>
      <c r="DA213" s="9">
        <v>52259</v>
      </c>
      <c r="DB213" s="9">
        <v>21350</v>
      </c>
      <c r="DC213" s="99">
        <f t="shared" ref="DC213:DC214" si="1516">ROUND(((CR213+CS213)-(BY213+BZ213))/DA213/10,2)*-1</f>
        <v>0</v>
      </c>
      <c r="DD213" s="99">
        <f t="shared" ref="DD213:DD214" si="1517">ROUND(((CW213-CD213)/DB213/10),2)*-1</f>
        <v>0</v>
      </c>
      <c r="DE213" s="99">
        <f t="shared" ref="DE213:DE218" si="1518">DC213+DD213</f>
        <v>0</v>
      </c>
      <c r="DF213" s="96">
        <f t="shared" ref="DF213:DF218" si="1519">DG213+DN213</f>
        <v>125000</v>
      </c>
      <c r="DG213" s="96">
        <f t="shared" ref="DG213:DG218" si="1520">DI213+DJ213+DK213+DL213+DM213</f>
        <v>10000</v>
      </c>
      <c r="DH213" s="97"/>
      <c r="DI213" s="88"/>
      <c r="DJ213" s="88"/>
      <c r="DK213" s="88">
        <v>10000</v>
      </c>
      <c r="DL213" s="88"/>
      <c r="DM213" s="88"/>
      <c r="DN213" s="96">
        <f t="shared" ref="DN213:DN218" si="1521">DO213+DP213+DQ213</f>
        <v>115000</v>
      </c>
      <c r="DO213" s="88"/>
      <c r="DP213" s="85">
        <v>115000</v>
      </c>
      <c r="DQ213" s="88"/>
      <c r="DR213" s="88">
        <f t="shared" ref="DR213:DR218" si="1522">(DJ213+DK213+DL213)-(CQ213+CR213+CS213)</f>
        <v>0</v>
      </c>
      <c r="DS213" s="88">
        <f t="shared" ref="DS213:DS218" si="1523">(DO213+DP213)-(CV213+CW213)</f>
        <v>-15000</v>
      </c>
      <c r="DT213" s="9">
        <v>52259</v>
      </c>
      <c r="DU213" s="9">
        <v>21350</v>
      </c>
      <c r="DV213" s="99">
        <f t="shared" ref="DV213:DV214" si="1524">ROUND(((DK213+DL213)-(CR213+CS213))/DT213/10,2)*-1</f>
        <v>0</v>
      </c>
      <c r="DW213" s="99">
        <f t="shared" ref="DW213:DW214" si="1525">ROUND(((DP213-CW213)/DU213/10),2)*-1</f>
        <v>7.0000000000000007E-2</v>
      </c>
      <c r="DX213" s="99">
        <f t="shared" ref="DX213:DX218" si="1526">DV213+DW213</f>
        <v>7.0000000000000007E-2</v>
      </c>
    </row>
    <row r="214" spans="1:128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41">
        <f t="shared" si="1475"/>
        <v>0</v>
      </c>
      <c r="I214" s="41">
        <f t="shared" si="1476"/>
        <v>0</v>
      </c>
      <c r="J214" s="5"/>
      <c r="K214" s="9"/>
      <c r="L214" s="9"/>
      <c r="M214" s="9"/>
      <c r="N214" s="9"/>
      <c r="O214" s="9"/>
      <c r="P214" s="41">
        <f t="shared" si="1477"/>
        <v>0</v>
      </c>
      <c r="Q214" s="9"/>
      <c r="R214" s="9"/>
      <c r="S214" s="9"/>
      <c r="T214" s="71">
        <f t="shared" si="1478"/>
        <v>0</v>
      </c>
      <c r="U214" s="71">
        <f t="shared" si="1479"/>
        <v>0</v>
      </c>
      <c r="V214" s="9">
        <f t="shared" si="1480"/>
        <v>0</v>
      </c>
      <c r="W214" s="9">
        <f t="shared" si="1480"/>
        <v>0</v>
      </c>
      <c r="X214" s="9">
        <v>52259</v>
      </c>
      <c r="Y214" s="9">
        <v>21350</v>
      </c>
      <c r="Z214" s="76">
        <f t="shared" si="1481"/>
        <v>0</v>
      </c>
      <c r="AA214" s="76">
        <f t="shared" si="1482"/>
        <v>0</v>
      </c>
      <c r="AB214" s="76">
        <f t="shared" si="1483"/>
        <v>0</v>
      </c>
      <c r="AC214" s="47">
        <v>0</v>
      </c>
      <c r="AD214" s="47">
        <v>0</v>
      </c>
      <c r="AE214" s="47">
        <f t="shared" si="1484"/>
        <v>0</v>
      </c>
      <c r="AF214" s="41">
        <f t="shared" si="1485"/>
        <v>0</v>
      </c>
      <c r="AG214" s="41">
        <f t="shared" si="1486"/>
        <v>0</v>
      </c>
      <c r="AH214" s="5"/>
      <c r="AI214" s="9"/>
      <c r="AJ214" s="9"/>
      <c r="AK214" s="9"/>
      <c r="AL214" s="9"/>
      <c r="AM214" s="9"/>
      <c r="AN214" s="83">
        <f t="shared" si="1487"/>
        <v>0</v>
      </c>
      <c r="AO214" s="85"/>
      <c r="AP214" s="85"/>
      <c r="AQ214" s="85"/>
      <c r="AR214" s="88">
        <f t="shared" si="1488"/>
        <v>0</v>
      </c>
      <c r="AS214" s="88">
        <f t="shared" si="1489"/>
        <v>0</v>
      </c>
      <c r="AT214" s="9">
        <v>52259</v>
      </c>
      <c r="AU214" s="9">
        <v>21350</v>
      </c>
      <c r="AV214" s="93">
        <f t="shared" si="1490"/>
        <v>0</v>
      </c>
      <c r="AW214" s="93">
        <f t="shared" si="1491"/>
        <v>0</v>
      </c>
      <c r="AX214" s="93">
        <f t="shared" si="1492"/>
        <v>0</v>
      </c>
      <c r="AY214" s="95">
        <f t="shared" si="1493"/>
        <v>0</v>
      </c>
      <c r="AZ214" s="95">
        <f t="shared" si="1494"/>
        <v>0</v>
      </c>
      <c r="BA214" s="96">
        <f t="shared" si="1495"/>
        <v>0</v>
      </c>
      <c r="BB214" s="96">
        <f t="shared" si="1496"/>
        <v>0</v>
      </c>
      <c r="BC214" s="97"/>
      <c r="BD214" s="88"/>
      <c r="BE214" s="88"/>
      <c r="BF214" s="88"/>
      <c r="BG214" s="88"/>
      <c r="BH214" s="88"/>
      <c r="BI214" s="96">
        <f t="shared" si="1497"/>
        <v>0</v>
      </c>
      <c r="BJ214" s="88"/>
      <c r="BK214" s="88"/>
      <c r="BL214" s="88"/>
      <c r="BM214" s="88">
        <f t="shared" si="1498"/>
        <v>0</v>
      </c>
      <c r="BN214" s="88">
        <f t="shared" si="1499"/>
        <v>0</v>
      </c>
      <c r="BO214" s="9">
        <v>52259</v>
      </c>
      <c r="BP214" s="9">
        <v>21350</v>
      </c>
      <c r="BQ214" s="93">
        <f t="shared" si="1500"/>
        <v>0</v>
      </c>
      <c r="BR214" s="93">
        <f t="shared" si="1501"/>
        <v>0</v>
      </c>
      <c r="BS214" s="93">
        <f t="shared" si="1502"/>
        <v>0</v>
      </c>
      <c r="BT214" s="96">
        <f t="shared" si="1503"/>
        <v>0</v>
      </c>
      <c r="BU214" s="96">
        <f t="shared" si="1504"/>
        <v>0</v>
      </c>
      <c r="BV214" s="97"/>
      <c r="BW214" s="88"/>
      <c r="BX214" s="88"/>
      <c r="BY214" s="88"/>
      <c r="BZ214" s="88"/>
      <c r="CA214" s="88"/>
      <c r="CB214" s="96">
        <f t="shared" si="1505"/>
        <v>0</v>
      </c>
      <c r="CC214" s="88"/>
      <c r="CD214" s="88"/>
      <c r="CE214" s="88"/>
      <c r="CF214" s="88">
        <f t="shared" si="1506"/>
        <v>0</v>
      </c>
      <c r="CG214" s="88">
        <f t="shared" si="1507"/>
        <v>0</v>
      </c>
      <c r="CH214" s="9">
        <v>52259</v>
      </c>
      <c r="CI214" s="9">
        <v>21350</v>
      </c>
      <c r="CJ214" s="99">
        <f t="shared" si="1508"/>
        <v>0</v>
      </c>
      <c r="CK214" s="99">
        <f t="shared" si="1509"/>
        <v>0</v>
      </c>
      <c r="CL214" s="99">
        <f t="shared" si="1510"/>
        <v>0</v>
      </c>
      <c r="CM214" s="96">
        <f t="shared" si="1511"/>
        <v>0</v>
      </c>
      <c r="CN214" s="96">
        <f t="shared" si="1512"/>
        <v>0</v>
      </c>
      <c r="CO214" s="97"/>
      <c r="CP214" s="88"/>
      <c r="CQ214" s="88"/>
      <c r="CR214" s="88"/>
      <c r="CS214" s="88"/>
      <c r="CT214" s="88"/>
      <c r="CU214" s="96">
        <f t="shared" si="1513"/>
        <v>0</v>
      </c>
      <c r="CV214" s="88"/>
      <c r="CW214" s="88"/>
      <c r="CX214" s="88"/>
      <c r="CY214" s="88">
        <f t="shared" si="1514"/>
        <v>0</v>
      </c>
      <c r="CZ214" s="88">
        <f t="shared" si="1515"/>
        <v>0</v>
      </c>
      <c r="DA214" s="9">
        <v>52259</v>
      </c>
      <c r="DB214" s="9">
        <v>21350</v>
      </c>
      <c r="DC214" s="99">
        <f t="shared" si="1516"/>
        <v>0</v>
      </c>
      <c r="DD214" s="99">
        <f t="shared" si="1517"/>
        <v>0</v>
      </c>
      <c r="DE214" s="99">
        <f t="shared" si="1518"/>
        <v>0</v>
      </c>
      <c r="DF214" s="96">
        <f t="shared" si="1519"/>
        <v>0</v>
      </c>
      <c r="DG214" s="96">
        <f t="shared" si="1520"/>
        <v>0</v>
      </c>
      <c r="DH214" s="97"/>
      <c r="DI214" s="88"/>
      <c r="DJ214" s="88"/>
      <c r="DK214" s="88"/>
      <c r="DL214" s="88"/>
      <c r="DM214" s="88"/>
      <c r="DN214" s="96">
        <f t="shared" si="1521"/>
        <v>0</v>
      </c>
      <c r="DO214" s="88"/>
      <c r="DP214" s="88"/>
      <c r="DQ214" s="88"/>
      <c r="DR214" s="88">
        <f t="shared" si="1522"/>
        <v>0</v>
      </c>
      <c r="DS214" s="88">
        <f t="shared" si="1523"/>
        <v>0</v>
      </c>
      <c r="DT214" s="9">
        <v>52259</v>
      </c>
      <c r="DU214" s="9">
        <v>21350</v>
      </c>
      <c r="DV214" s="99">
        <f t="shared" si="1524"/>
        <v>0</v>
      </c>
      <c r="DW214" s="99">
        <f t="shared" si="1525"/>
        <v>0</v>
      </c>
      <c r="DX214" s="99">
        <f t="shared" si="1526"/>
        <v>0</v>
      </c>
    </row>
    <row r="215" spans="1:128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41">
        <f t="shared" si="1475"/>
        <v>0</v>
      </c>
      <c r="I215" s="41">
        <f t="shared" si="1476"/>
        <v>0</v>
      </c>
      <c r="J215" s="5"/>
      <c r="K215" s="9"/>
      <c r="L215" s="9"/>
      <c r="M215" s="9"/>
      <c r="N215" s="9"/>
      <c r="O215" s="9"/>
      <c r="P215" s="41">
        <f t="shared" si="1477"/>
        <v>0</v>
      </c>
      <c r="Q215" s="9"/>
      <c r="R215" s="9"/>
      <c r="S215" s="9"/>
      <c r="T215" s="71">
        <f t="shared" si="1478"/>
        <v>0</v>
      </c>
      <c r="U215" s="71">
        <f t="shared" si="1479"/>
        <v>0</v>
      </c>
      <c r="V215" s="9">
        <f t="shared" si="1480"/>
        <v>0</v>
      </c>
      <c r="W215" s="9">
        <f t="shared" si="1480"/>
        <v>0</v>
      </c>
      <c r="X215" s="46" t="s">
        <v>225</v>
      </c>
      <c r="Y215" s="46" t="s">
        <v>225</v>
      </c>
      <c r="Z215" s="76">
        <f t="shared" si="1481"/>
        <v>0</v>
      </c>
      <c r="AA215" s="76">
        <f t="shared" si="1482"/>
        <v>0</v>
      </c>
      <c r="AB215" s="76">
        <f t="shared" si="1483"/>
        <v>0</v>
      </c>
      <c r="AC215" s="47">
        <v>0</v>
      </c>
      <c r="AD215" s="47">
        <v>0</v>
      </c>
      <c r="AE215" s="47">
        <f t="shared" si="1484"/>
        <v>0</v>
      </c>
      <c r="AF215" s="41">
        <f t="shared" si="1485"/>
        <v>0</v>
      </c>
      <c r="AG215" s="41">
        <f t="shared" si="1486"/>
        <v>0</v>
      </c>
      <c r="AH215" s="5"/>
      <c r="AI215" s="9"/>
      <c r="AJ215" s="9"/>
      <c r="AK215" s="9"/>
      <c r="AL215" s="9"/>
      <c r="AM215" s="9"/>
      <c r="AN215" s="83">
        <f t="shared" si="1487"/>
        <v>0</v>
      </c>
      <c r="AO215" s="85"/>
      <c r="AP215" s="85"/>
      <c r="AQ215" s="85"/>
      <c r="AR215" s="88">
        <f t="shared" si="1488"/>
        <v>0</v>
      </c>
      <c r="AS215" s="88">
        <f t="shared" si="1489"/>
        <v>0</v>
      </c>
      <c r="AT215" s="46" t="s">
        <v>225</v>
      </c>
      <c r="AU215" s="46" t="s">
        <v>225</v>
      </c>
      <c r="AV215" s="93">
        <v>0</v>
      </c>
      <c r="AW215" s="93">
        <v>0</v>
      </c>
      <c r="AX215" s="93">
        <f t="shared" si="1492"/>
        <v>0</v>
      </c>
      <c r="AY215" s="95">
        <f t="shared" si="1493"/>
        <v>0</v>
      </c>
      <c r="AZ215" s="95">
        <f t="shared" si="1494"/>
        <v>0</v>
      </c>
      <c r="BA215" s="96">
        <f t="shared" si="1495"/>
        <v>0</v>
      </c>
      <c r="BB215" s="96">
        <f t="shared" si="1496"/>
        <v>0</v>
      </c>
      <c r="BC215" s="97"/>
      <c r="BD215" s="88"/>
      <c r="BE215" s="88"/>
      <c r="BF215" s="88"/>
      <c r="BG215" s="88"/>
      <c r="BH215" s="88"/>
      <c r="BI215" s="96">
        <f t="shared" si="1497"/>
        <v>0</v>
      </c>
      <c r="BJ215" s="88"/>
      <c r="BK215" s="88"/>
      <c r="BL215" s="88"/>
      <c r="BM215" s="88">
        <f t="shared" si="1498"/>
        <v>0</v>
      </c>
      <c r="BN215" s="88">
        <f t="shared" si="1499"/>
        <v>0</v>
      </c>
      <c r="BO215" s="46" t="s">
        <v>225</v>
      </c>
      <c r="BP215" s="46" t="s">
        <v>225</v>
      </c>
      <c r="BQ215" s="93">
        <v>0</v>
      </c>
      <c r="BR215" s="93">
        <v>0</v>
      </c>
      <c r="BS215" s="93">
        <f t="shared" si="1502"/>
        <v>0</v>
      </c>
      <c r="BT215" s="96">
        <f t="shared" si="1503"/>
        <v>0</v>
      </c>
      <c r="BU215" s="96">
        <f t="shared" si="1504"/>
        <v>0</v>
      </c>
      <c r="BV215" s="97"/>
      <c r="BW215" s="88"/>
      <c r="BX215" s="88"/>
      <c r="BY215" s="88"/>
      <c r="BZ215" s="88"/>
      <c r="CA215" s="88"/>
      <c r="CB215" s="96">
        <f t="shared" si="1505"/>
        <v>0</v>
      </c>
      <c r="CC215" s="88"/>
      <c r="CD215" s="88"/>
      <c r="CE215" s="88"/>
      <c r="CF215" s="88">
        <f t="shared" si="1506"/>
        <v>0</v>
      </c>
      <c r="CG215" s="88">
        <f t="shared" si="1507"/>
        <v>0</v>
      </c>
      <c r="CH215" s="46" t="s">
        <v>225</v>
      </c>
      <c r="CI215" s="46" t="s">
        <v>225</v>
      </c>
      <c r="CJ215" s="99">
        <v>0</v>
      </c>
      <c r="CK215" s="99">
        <v>0</v>
      </c>
      <c r="CL215" s="99">
        <f t="shared" si="1510"/>
        <v>0</v>
      </c>
      <c r="CM215" s="96">
        <f t="shared" si="1511"/>
        <v>0</v>
      </c>
      <c r="CN215" s="96">
        <f t="shared" si="1512"/>
        <v>0</v>
      </c>
      <c r="CO215" s="97"/>
      <c r="CP215" s="88"/>
      <c r="CQ215" s="88"/>
      <c r="CR215" s="88"/>
      <c r="CS215" s="88"/>
      <c r="CT215" s="88"/>
      <c r="CU215" s="96">
        <f t="shared" si="1513"/>
        <v>0</v>
      </c>
      <c r="CV215" s="88"/>
      <c r="CW215" s="88"/>
      <c r="CX215" s="88"/>
      <c r="CY215" s="88">
        <f t="shared" si="1514"/>
        <v>0</v>
      </c>
      <c r="CZ215" s="88">
        <f t="shared" si="1515"/>
        <v>0</v>
      </c>
      <c r="DA215" s="46" t="s">
        <v>225</v>
      </c>
      <c r="DB215" s="46" t="s">
        <v>225</v>
      </c>
      <c r="DC215" s="99">
        <v>0</v>
      </c>
      <c r="DD215" s="99">
        <v>0</v>
      </c>
      <c r="DE215" s="99">
        <f t="shared" si="1518"/>
        <v>0</v>
      </c>
      <c r="DF215" s="96">
        <f t="shared" si="1519"/>
        <v>0</v>
      </c>
      <c r="DG215" s="96">
        <f t="shared" si="1520"/>
        <v>0</v>
      </c>
      <c r="DH215" s="97"/>
      <c r="DI215" s="88"/>
      <c r="DJ215" s="88"/>
      <c r="DK215" s="88"/>
      <c r="DL215" s="88"/>
      <c r="DM215" s="88"/>
      <c r="DN215" s="96">
        <f t="shared" si="1521"/>
        <v>0</v>
      </c>
      <c r="DO215" s="88"/>
      <c r="DP215" s="88"/>
      <c r="DQ215" s="88"/>
      <c r="DR215" s="88">
        <f t="shared" si="1522"/>
        <v>0</v>
      </c>
      <c r="DS215" s="88">
        <f t="shared" si="1523"/>
        <v>0</v>
      </c>
      <c r="DT215" s="46" t="s">
        <v>225</v>
      </c>
      <c r="DU215" s="46" t="s">
        <v>225</v>
      </c>
      <c r="DV215" s="99">
        <v>0</v>
      </c>
      <c r="DW215" s="99">
        <v>0</v>
      </c>
      <c r="DX215" s="99">
        <f t="shared" si="1526"/>
        <v>0</v>
      </c>
    </row>
    <row r="216" spans="1:128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41">
        <f t="shared" si="1475"/>
        <v>0</v>
      </c>
      <c r="I216" s="41">
        <f t="shared" si="1476"/>
        <v>0</v>
      </c>
      <c r="J216" s="5"/>
      <c r="K216" s="9"/>
      <c r="L216" s="9"/>
      <c r="M216" s="9"/>
      <c r="N216" s="9"/>
      <c r="O216" s="9"/>
      <c r="P216" s="41">
        <f t="shared" si="1477"/>
        <v>0</v>
      </c>
      <c r="Q216" s="9"/>
      <c r="R216" s="9"/>
      <c r="S216" s="9"/>
      <c r="T216" s="71">
        <f t="shared" si="1478"/>
        <v>0</v>
      </c>
      <c r="U216" s="71">
        <f t="shared" si="1479"/>
        <v>0</v>
      </c>
      <c r="V216" s="9">
        <f t="shared" si="1480"/>
        <v>0</v>
      </c>
      <c r="W216" s="9">
        <f t="shared" si="1480"/>
        <v>0</v>
      </c>
      <c r="X216" s="46" t="s">
        <v>225</v>
      </c>
      <c r="Y216" s="9">
        <v>26460</v>
      </c>
      <c r="Z216" s="76">
        <f t="shared" si="1481"/>
        <v>0</v>
      </c>
      <c r="AA216" s="76">
        <f t="shared" si="1482"/>
        <v>0</v>
      </c>
      <c r="AB216" s="76">
        <f t="shared" si="1483"/>
        <v>0</v>
      </c>
      <c r="AC216" s="47">
        <v>0</v>
      </c>
      <c r="AD216" s="47">
        <v>0</v>
      </c>
      <c r="AE216" s="47">
        <f t="shared" si="1484"/>
        <v>0</v>
      </c>
      <c r="AF216" s="41">
        <f t="shared" si="1485"/>
        <v>0</v>
      </c>
      <c r="AG216" s="41">
        <f t="shared" si="1486"/>
        <v>0</v>
      </c>
      <c r="AH216" s="5"/>
      <c r="AI216" s="9"/>
      <c r="AJ216" s="9"/>
      <c r="AK216" s="9"/>
      <c r="AL216" s="9"/>
      <c r="AM216" s="9"/>
      <c r="AN216" s="83">
        <f t="shared" si="1487"/>
        <v>0</v>
      </c>
      <c r="AO216" s="85"/>
      <c r="AP216" s="85"/>
      <c r="AQ216" s="85"/>
      <c r="AR216" s="88">
        <f t="shared" si="1488"/>
        <v>0</v>
      </c>
      <c r="AS216" s="88">
        <f t="shared" si="1489"/>
        <v>0</v>
      </c>
      <c r="AT216" s="46" t="s">
        <v>225</v>
      </c>
      <c r="AU216" s="9">
        <v>26460</v>
      </c>
      <c r="AV216" s="93">
        <v>0</v>
      </c>
      <c r="AW216" s="93">
        <f t="shared" si="1491"/>
        <v>0</v>
      </c>
      <c r="AX216" s="93">
        <f t="shared" si="1492"/>
        <v>0</v>
      </c>
      <c r="AY216" s="95">
        <f t="shared" si="1493"/>
        <v>0</v>
      </c>
      <c r="AZ216" s="95">
        <f t="shared" si="1494"/>
        <v>0</v>
      </c>
      <c r="BA216" s="96">
        <f t="shared" si="1495"/>
        <v>0</v>
      </c>
      <c r="BB216" s="96">
        <f t="shared" si="1496"/>
        <v>0</v>
      </c>
      <c r="BC216" s="97"/>
      <c r="BD216" s="88"/>
      <c r="BE216" s="88"/>
      <c r="BF216" s="88"/>
      <c r="BG216" s="88"/>
      <c r="BH216" s="88"/>
      <c r="BI216" s="96">
        <f t="shared" si="1497"/>
        <v>0</v>
      </c>
      <c r="BJ216" s="88"/>
      <c r="BK216" s="88"/>
      <c r="BL216" s="88"/>
      <c r="BM216" s="88">
        <f t="shared" si="1498"/>
        <v>0</v>
      </c>
      <c r="BN216" s="88">
        <f t="shared" si="1499"/>
        <v>0</v>
      </c>
      <c r="BO216" s="46" t="s">
        <v>225</v>
      </c>
      <c r="BP216" s="9">
        <v>26460</v>
      </c>
      <c r="BQ216" s="93">
        <v>0</v>
      </c>
      <c r="BR216" s="93">
        <f t="shared" si="1501"/>
        <v>0</v>
      </c>
      <c r="BS216" s="93">
        <f t="shared" si="1502"/>
        <v>0</v>
      </c>
      <c r="BT216" s="96">
        <f t="shared" si="1503"/>
        <v>0</v>
      </c>
      <c r="BU216" s="96">
        <f t="shared" si="1504"/>
        <v>0</v>
      </c>
      <c r="BV216" s="97"/>
      <c r="BW216" s="88"/>
      <c r="BX216" s="88"/>
      <c r="BY216" s="88"/>
      <c r="BZ216" s="88"/>
      <c r="CA216" s="88"/>
      <c r="CB216" s="96">
        <f t="shared" si="1505"/>
        <v>0</v>
      </c>
      <c r="CC216" s="88"/>
      <c r="CD216" s="88"/>
      <c r="CE216" s="88"/>
      <c r="CF216" s="88">
        <f t="shared" si="1506"/>
        <v>0</v>
      </c>
      <c r="CG216" s="88">
        <f t="shared" si="1507"/>
        <v>0</v>
      </c>
      <c r="CH216" s="46" t="s">
        <v>225</v>
      </c>
      <c r="CI216" s="9">
        <v>26460</v>
      </c>
      <c r="CJ216" s="99">
        <v>0</v>
      </c>
      <c r="CK216" s="99">
        <f t="shared" si="1509"/>
        <v>0</v>
      </c>
      <c r="CL216" s="99">
        <f t="shared" si="1510"/>
        <v>0</v>
      </c>
      <c r="CM216" s="96">
        <f t="shared" si="1511"/>
        <v>0</v>
      </c>
      <c r="CN216" s="96">
        <f t="shared" si="1512"/>
        <v>0</v>
      </c>
      <c r="CO216" s="97"/>
      <c r="CP216" s="88"/>
      <c r="CQ216" s="88"/>
      <c r="CR216" s="88"/>
      <c r="CS216" s="88"/>
      <c r="CT216" s="88"/>
      <c r="CU216" s="96">
        <f t="shared" si="1513"/>
        <v>0</v>
      </c>
      <c r="CV216" s="88"/>
      <c r="CW216" s="88"/>
      <c r="CX216" s="88"/>
      <c r="CY216" s="88">
        <f t="shared" si="1514"/>
        <v>0</v>
      </c>
      <c r="CZ216" s="88">
        <f t="shared" si="1515"/>
        <v>0</v>
      </c>
      <c r="DA216" s="46" t="s">
        <v>225</v>
      </c>
      <c r="DB216" s="9">
        <v>26460</v>
      </c>
      <c r="DC216" s="99">
        <v>0</v>
      </c>
      <c r="DD216" s="99">
        <f t="shared" ref="DD216" si="1527">ROUND(((CW216-CD216)/DB216/10),2)*-1</f>
        <v>0</v>
      </c>
      <c r="DE216" s="99">
        <f t="shared" si="1518"/>
        <v>0</v>
      </c>
      <c r="DF216" s="96">
        <f t="shared" si="1519"/>
        <v>0</v>
      </c>
      <c r="DG216" s="96">
        <f t="shared" si="1520"/>
        <v>0</v>
      </c>
      <c r="DH216" s="97"/>
      <c r="DI216" s="88"/>
      <c r="DJ216" s="88"/>
      <c r="DK216" s="88"/>
      <c r="DL216" s="88"/>
      <c r="DM216" s="88"/>
      <c r="DN216" s="96">
        <f t="shared" si="1521"/>
        <v>0</v>
      </c>
      <c r="DO216" s="88"/>
      <c r="DP216" s="88"/>
      <c r="DQ216" s="88"/>
      <c r="DR216" s="88">
        <f t="shared" si="1522"/>
        <v>0</v>
      </c>
      <c r="DS216" s="88">
        <f t="shared" si="1523"/>
        <v>0</v>
      </c>
      <c r="DT216" s="46" t="s">
        <v>225</v>
      </c>
      <c r="DU216" s="9">
        <v>26460</v>
      </c>
      <c r="DV216" s="99">
        <v>0</v>
      </c>
      <c r="DW216" s="99">
        <f t="shared" ref="DW216" si="1528">ROUND(((DP216-CW216)/DU216/10),2)*-1</f>
        <v>0</v>
      </c>
      <c r="DX216" s="99">
        <f t="shared" si="1526"/>
        <v>0</v>
      </c>
    </row>
    <row r="217" spans="1:128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41">
        <f t="shared" si="1475"/>
        <v>0</v>
      </c>
      <c r="I217" s="41">
        <f t="shared" si="1476"/>
        <v>0</v>
      </c>
      <c r="J217" s="5"/>
      <c r="K217" s="9"/>
      <c r="L217" s="9"/>
      <c r="M217" s="9"/>
      <c r="N217" s="9"/>
      <c r="O217" s="9"/>
      <c r="P217" s="41">
        <f t="shared" si="1477"/>
        <v>0</v>
      </c>
      <c r="Q217" s="9"/>
      <c r="R217" s="9"/>
      <c r="S217" s="9"/>
      <c r="T217" s="71">
        <f t="shared" si="1478"/>
        <v>0</v>
      </c>
      <c r="U217" s="71">
        <f t="shared" si="1479"/>
        <v>0</v>
      </c>
      <c r="V217" s="9">
        <f t="shared" si="1480"/>
        <v>0</v>
      </c>
      <c r="W217" s="9">
        <f t="shared" si="1480"/>
        <v>0</v>
      </c>
      <c r="X217" s="9">
        <v>40555</v>
      </c>
      <c r="Y217" s="46" t="s">
        <v>225</v>
      </c>
      <c r="Z217" s="76">
        <f t="shared" si="1481"/>
        <v>0</v>
      </c>
      <c r="AA217" s="76">
        <f t="shared" si="1482"/>
        <v>0</v>
      </c>
      <c r="AB217" s="76">
        <f t="shared" si="1483"/>
        <v>0</v>
      </c>
      <c r="AC217" s="47">
        <v>0</v>
      </c>
      <c r="AD217" s="47">
        <v>0</v>
      </c>
      <c r="AE217" s="47">
        <f t="shared" si="1484"/>
        <v>0</v>
      </c>
      <c r="AF217" s="41">
        <f t="shared" si="1485"/>
        <v>0</v>
      </c>
      <c r="AG217" s="41">
        <f t="shared" si="1486"/>
        <v>0</v>
      </c>
      <c r="AH217" s="5"/>
      <c r="AI217" s="9"/>
      <c r="AJ217" s="9"/>
      <c r="AK217" s="9"/>
      <c r="AL217" s="9"/>
      <c r="AM217" s="9"/>
      <c r="AN217" s="83">
        <f t="shared" si="1487"/>
        <v>0</v>
      </c>
      <c r="AO217" s="85"/>
      <c r="AP217" s="85"/>
      <c r="AQ217" s="85"/>
      <c r="AR217" s="88">
        <f t="shared" si="1488"/>
        <v>0</v>
      </c>
      <c r="AS217" s="88">
        <f t="shared" si="1489"/>
        <v>0</v>
      </c>
      <c r="AT217" s="9">
        <v>40555</v>
      </c>
      <c r="AU217" s="46" t="s">
        <v>225</v>
      </c>
      <c r="AV217" s="93">
        <f t="shared" si="1490"/>
        <v>0</v>
      </c>
      <c r="AW217" s="93">
        <v>0</v>
      </c>
      <c r="AX217" s="93">
        <f t="shared" si="1492"/>
        <v>0</v>
      </c>
      <c r="AY217" s="95">
        <f t="shared" si="1493"/>
        <v>0</v>
      </c>
      <c r="AZ217" s="95">
        <f t="shared" si="1494"/>
        <v>0</v>
      </c>
      <c r="BA217" s="96">
        <f t="shared" si="1495"/>
        <v>0</v>
      </c>
      <c r="BB217" s="96">
        <f t="shared" si="1496"/>
        <v>0</v>
      </c>
      <c r="BC217" s="97"/>
      <c r="BD217" s="88"/>
      <c r="BE217" s="88"/>
      <c r="BF217" s="88"/>
      <c r="BG217" s="88"/>
      <c r="BH217" s="88"/>
      <c r="BI217" s="96">
        <f t="shared" si="1497"/>
        <v>0</v>
      </c>
      <c r="BJ217" s="88"/>
      <c r="BK217" s="88"/>
      <c r="BL217" s="88"/>
      <c r="BM217" s="88">
        <f t="shared" si="1498"/>
        <v>0</v>
      </c>
      <c r="BN217" s="88">
        <f t="shared" si="1499"/>
        <v>0</v>
      </c>
      <c r="BO217" s="9">
        <v>40555</v>
      </c>
      <c r="BP217" s="46" t="s">
        <v>225</v>
      </c>
      <c r="BQ217" s="93">
        <f t="shared" si="1500"/>
        <v>0</v>
      </c>
      <c r="BR217" s="93">
        <v>0</v>
      </c>
      <c r="BS217" s="93">
        <f t="shared" si="1502"/>
        <v>0</v>
      </c>
      <c r="BT217" s="96">
        <f t="shared" si="1503"/>
        <v>0</v>
      </c>
      <c r="BU217" s="96">
        <f t="shared" si="1504"/>
        <v>0</v>
      </c>
      <c r="BV217" s="97"/>
      <c r="BW217" s="88"/>
      <c r="BX217" s="88"/>
      <c r="BY217" s="88"/>
      <c r="BZ217" s="88"/>
      <c r="CA217" s="88"/>
      <c r="CB217" s="96">
        <f t="shared" si="1505"/>
        <v>0</v>
      </c>
      <c r="CC217" s="88"/>
      <c r="CD217" s="88"/>
      <c r="CE217" s="88"/>
      <c r="CF217" s="88">
        <f t="shared" si="1506"/>
        <v>0</v>
      </c>
      <c r="CG217" s="88">
        <f t="shared" si="1507"/>
        <v>0</v>
      </c>
      <c r="CH217" s="9">
        <v>40555</v>
      </c>
      <c r="CI217" s="46" t="s">
        <v>225</v>
      </c>
      <c r="CJ217" s="99">
        <f t="shared" si="1508"/>
        <v>0</v>
      </c>
      <c r="CK217" s="99">
        <v>0</v>
      </c>
      <c r="CL217" s="99">
        <f t="shared" si="1510"/>
        <v>0</v>
      </c>
      <c r="CM217" s="96">
        <f t="shared" si="1511"/>
        <v>0</v>
      </c>
      <c r="CN217" s="96">
        <f t="shared" si="1512"/>
        <v>0</v>
      </c>
      <c r="CO217" s="97"/>
      <c r="CP217" s="88"/>
      <c r="CQ217" s="88"/>
      <c r="CR217" s="88"/>
      <c r="CS217" s="88"/>
      <c r="CT217" s="88"/>
      <c r="CU217" s="96">
        <f t="shared" si="1513"/>
        <v>0</v>
      </c>
      <c r="CV217" s="88"/>
      <c r="CW217" s="88"/>
      <c r="CX217" s="88"/>
      <c r="CY217" s="88">
        <f t="shared" si="1514"/>
        <v>0</v>
      </c>
      <c r="CZ217" s="88">
        <f t="shared" si="1515"/>
        <v>0</v>
      </c>
      <c r="DA217" s="9">
        <v>40555</v>
      </c>
      <c r="DB217" s="46" t="s">
        <v>225</v>
      </c>
      <c r="DC217" s="99">
        <f t="shared" ref="DC217" si="1529">ROUND(((CR217+CS217)-(BY217+BZ217))/DA217/10,2)*-1</f>
        <v>0</v>
      </c>
      <c r="DD217" s="99">
        <v>0</v>
      </c>
      <c r="DE217" s="99">
        <f t="shared" si="1518"/>
        <v>0</v>
      </c>
      <c r="DF217" s="96">
        <f t="shared" si="1519"/>
        <v>0</v>
      </c>
      <c r="DG217" s="96">
        <f t="shared" si="1520"/>
        <v>0</v>
      </c>
      <c r="DH217" s="97"/>
      <c r="DI217" s="88"/>
      <c r="DJ217" s="88"/>
      <c r="DK217" s="88"/>
      <c r="DL217" s="88"/>
      <c r="DM217" s="88"/>
      <c r="DN217" s="96">
        <f t="shared" si="1521"/>
        <v>0</v>
      </c>
      <c r="DO217" s="88"/>
      <c r="DP217" s="88"/>
      <c r="DQ217" s="88"/>
      <c r="DR217" s="88">
        <f t="shared" si="1522"/>
        <v>0</v>
      </c>
      <c r="DS217" s="88">
        <f t="shared" si="1523"/>
        <v>0</v>
      </c>
      <c r="DT217" s="9">
        <v>40555</v>
      </c>
      <c r="DU217" s="46" t="s">
        <v>225</v>
      </c>
      <c r="DV217" s="99">
        <f t="shared" ref="DV217" si="1530">ROUND(((DK217+DL217)-(CR217+CS217))/DT217/10,2)*-1</f>
        <v>0</v>
      </c>
      <c r="DW217" s="99">
        <v>0</v>
      </c>
      <c r="DX217" s="99">
        <f t="shared" si="1526"/>
        <v>0</v>
      </c>
    </row>
    <row r="218" spans="1:128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41">
        <f t="shared" si="1475"/>
        <v>0</v>
      </c>
      <c r="I218" s="41">
        <f t="shared" si="1476"/>
        <v>0</v>
      </c>
      <c r="J218" s="5"/>
      <c r="K218" s="9"/>
      <c r="L218" s="9"/>
      <c r="M218" s="9"/>
      <c r="N218" s="9"/>
      <c r="O218" s="9"/>
      <c r="P218" s="41">
        <f t="shared" si="1477"/>
        <v>0</v>
      </c>
      <c r="Q218" s="9"/>
      <c r="R218" s="9"/>
      <c r="S218" s="9"/>
      <c r="T218" s="71">
        <f t="shared" si="1478"/>
        <v>0</v>
      </c>
      <c r="U218" s="71">
        <f t="shared" si="1479"/>
        <v>0</v>
      </c>
      <c r="V218" s="9">
        <f t="shared" si="1480"/>
        <v>0</v>
      </c>
      <c r="W218" s="9">
        <f t="shared" si="1480"/>
        <v>0</v>
      </c>
      <c r="X218" s="46" t="s">
        <v>225</v>
      </c>
      <c r="Y218" s="9">
        <v>21384</v>
      </c>
      <c r="Z218" s="76">
        <f t="shared" si="1481"/>
        <v>0</v>
      </c>
      <c r="AA218" s="76">
        <f t="shared" si="1482"/>
        <v>0</v>
      </c>
      <c r="AB218" s="76">
        <f t="shared" si="1483"/>
        <v>0</v>
      </c>
      <c r="AC218" s="47">
        <v>0</v>
      </c>
      <c r="AD218" s="47">
        <v>0</v>
      </c>
      <c r="AE218" s="47">
        <f t="shared" si="1484"/>
        <v>0</v>
      </c>
      <c r="AF218" s="41">
        <f t="shared" si="1485"/>
        <v>0</v>
      </c>
      <c r="AG218" s="41">
        <f t="shared" si="1486"/>
        <v>0</v>
      </c>
      <c r="AH218" s="5"/>
      <c r="AI218" s="9"/>
      <c r="AJ218" s="9"/>
      <c r="AK218" s="9"/>
      <c r="AL218" s="9"/>
      <c r="AM218" s="9"/>
      <c r="AN218" s="83">
        <f t="shared" si="1487"/>
        <v>0</v>
      </c>
      <c r="AO218" s="85"/>
      <c r="AP218" s="85"/>
      <c r="AQ218" s="85"/>
      <c r="AR218" s="88">
        <f t="shared" si="1488"/>
        <v>0</v>
      </c>
      <c r="AS218" s="88">
        <f t="shared" si="1489"/>
        <v>0</v>
      </c>
      <c r="AT218" s="46" t="s">
        <v>225</v>
      </c>
      <c r="AU218" s="9">
        <v>21384</v>
      </c>
      <c r="AV218" s="93">
        <v>0</v>
      </c>
      <c r="AW218" s="93">
        <f t="shared" si="1491"/>
        <v>0</v>
      </c>
      <c r="AX218" s="93">
        <f t="shared" si="1492"/>
        <v>0</v>
      </c>
      <c r="AY218" s="95">
        <f t="shared" si="1493"/>
        <v>0</v>
      </c>
      <c r="AZ218" s="95">
        <f t="shared" si="1494"/>
        <v>0</v>
      </c>
      <c r="BA218" s="96">
        <f t="shared" si="1495"/>
        <v>0</v>
      </c>
      <c r="BB218" s="96">
        <f t="shared" si="1496"/>
        <v>0</v>
      </c>
      <c r="BC218" s="97"/>
      <c r="BD218" s="88"/>
      <c r="BE218" s="88"/>
      <c r="BF218" s="88"/>
      <c r="BG218" s="88"/>
      <c r="BH218" s="88"/>
      <c r="BI218" s="96">
        <f t="shared" si="1497"/>
        <v>0</v>
      </c>
      <c r="BJ218" s="88"/>
      <c r="BK218" s="88"/>
      <c r="BL218" s="88"/>
      <c r="BM218" s="88">
        <f t="shared" si="1498"/>
        <v>0</v>
      </c>
      <c r="BN218" s="88">
        <f t="shared" si="1499"/>
        <v>0</v>
      </c>
      <c r="BO218" s="46" t="s">
        <v>225</v>
      </c>
      <c r="BP218" s="9">
        <v>21384</v>
      </c>
      <c r="BQ218" s="93">
        <v>0</v>
      </c>
      <c r="BR218" s="93">
        <f t="shared" si="1501"/>
        <v>0</v>
      </c>
      <c r="BS218" s="93">
        <f t="shared" si="1502"/>
        <v>0</v>
      </c>
      <c r="BT218" s="96">
        <f t="shared" si="1503"/>
        <v>0</v>
      </c>
      <c r="BU218" s="96">
        <f t="shared" si="1504"/>
        <v>0</v>
      </c>
      <c r="BV218" s="97"/>
      <c r="BW218" s="88"/>
      <c r="BX218" s="88"/>
      <c r="BY218" s="88"/>
      <c r="BZ218" s="88"/>
      <c r="CA218" s="88"/>
      <c r="CB218" s="96">
        <f t="shared" si="1505"/>
        <v>0</v>
      </c>
      <c r="CC218" s="88"/>
      <c r="CD218" s="88"/>
      <c r="CE218" s="88"/>
      <c r="CF218" s="88">
        <f t="shared" si="1506"/>
        <v>0</v>
      </c>
      <c r="CG218" s="88">
        <f t="shared" si="1507"/>
        <v>0</v>
      </c>
      <c r="CH218" s="46" t="s">
        <v>225</v>
      </c>
      <c r="CI218" s="9">
        <v>21384</v>
      </c>
      <c r="CJ218" s="99">
        <v>0</v>
      </c>
      <c r="CK218" s="99">
        <f t="shared" si="1509"/>
        <v>0</v>
      </c>
      <c r="CL218" s="99">
        <f t="shared" si="1510"/>
        <v>0</v>
      </c>
      <c r="CM218" s="96">
        <f t="shared" si="1511"/>
        <v>0</v>
      </c>
      <c r="CN218" s="96">
        <f t="shared" si="1512"/>
        <v>0</v>
      </c>
      <c r="CO218" s="97"/>
      <c r="CP218" s="88"/>
      <c r="CQ218" s="88"/>
      <c r="CR218" s="88"/>
      <c r="CS218" s="88"/>
      <c r="CT218" s="88"/>
      <c r="CU218" s="96">
        <f t="shared" si="1513"/>
        <v>0</v>
      </c>
      <c r="CV218" s="88"/>
      <c r="CW218" s="88"/>
      <c r="CX218" s="88"/>
      <c r="CY218" s="88">
        <f t="shared" si="1514"/>
        <v>0</v>
      </c>
      <c r="CZ218" s="88">
        <f t="shared" si="1515"/>
        <v>0</v>
      </c>
      <c r="DA218" s="46" t="s">
        <v>225</v>
      </c>
      <c r="DB218" s="9">
        <v>21384</v>
      </c>
      <c r="DC218" s="99">
        <v>0</v>
      </c>
      <c r="DD218" s="99">
        <f t="shared" ref="DD218" si="1531">ROUND(((CW218-CD218)/DB218/10),2)*-1</f>
        <v>0</v>
      </c>
      <c r="DE218" s="99">
        <f t="shared" si="1518"/>
        <v>0</v>
      </c>
      <c r="DF218" s="96">
        <f t="shared" si="1519"/>
        <v>0</v>
      </c>
      <c r="DG218" s="96">
        <f t="shared" si="1520"/>
        <v>0</v>
      </c>
      <c r="DH218" s="97"/>
      <c r="DI218" s="88"/>
      <c r="DJ218" s="88"/>
      <c r="DK218" s="88"/>
      <c r="DL218" s="88"/>
      <c r="DM218" s="88"/>
      <c r="DN218" s="96">
        <f t="shared" si="1521"/>
        <v>0</v>
      </c>
      <c r="DO218" s="88"/>
      <c r="DP218" s="88"/>
      <c r="DQ218" s="88"/>
      <c r="DR218" s="88">
        <f t="shared" si="1522"/>
        <v>0</v>
      </c>
      <c r="DS218" s="88">
        <f t="shared" si="1523"/>
        <v>0</v>
      </c>
      <c r="DT218" s="46" t="s">
        <v>225</v>
      </c>
      <c r="DU218" s="9">
        <v>21384</v>
      </c>
      <c r="DV218" s="99">
        <v>0</v>
      </c>
      <c r="DW218" s="99">
        <f t="shared" ref="DW218" si="1532">ROUND(((DP218-CW218)/DU218/10),2)*-1</f>
        <v>0</v>
      </c>
      <c r="DX218" s="99">
        <f t="shared" si="1526"/>
        <v>0</v>
      </c>
    </row>
    <row r="219" spans="1:128" x14ac:dyDescent="0.25">
      <c r="A219" s="30"/>
      <c r="B219" s="31"/>
      <c r="C219" s="32"/>
      <c r="D219" s="33" t="s">
        <v>189</v>
      </c>
      <c r="E219" s="31"/>
      <c r="F219" s="31"/>
      <c r="G219" s="32"/>
      <c r="H219" s="34">
        <f t="shared" ref="H219:AB219" si="1533">SUBTOTAL(9,H213:H218)</f>
        <v>150000</v>
      </c>
      <c r="I219" s="34">
        <f t="shared" si="1533"/>
        <v>0</v>
      </c>
      <c r="J219" s="34">
        <f t="shared" si="1533"/>
        <v>0</v>
      </c>
      <c r="K219" s="34">
        <f t="shared" si="1533"/>
        <v>0</v>
      </c>
      <c r="L219" s="34">
        <f t="shared" si="1533"/>
        <v>0</v>
      </c>
      <c r="M219" s="34">
        <f t="shared" si="1533"/>
        <v>0</v>
      </c>
      <c r="N219" s="34">
        <f t="shared" si="1533"/>
        <v>0</v>
      </c>
      <c r="O219" s="34">
        <f t="shared" si="1533"/>
        <v>0</v>
      </c>
      <c r="P219" s="34">
        <f t="shared" si="1533"/>
        <v>150000</v>
      </c>
      <c r="Q219" s="34">
        <f t="shared" si="1533"/>
        <v>0</v>
      </c>
      <c r="R219" s="34">
        <f t="shared" si="1533"/>
        <v>150000</v>
      </c>
      <c r="S219" s="34">
        <f t="shared" si="1533"/>
        <v>0</v>
      </c>
      <c r="T219" s="34">
        <f t="shared" si="1533"/>
        <v>0</v>
      </c>
      <c r="U219" s="34">
        <f t="shared" si="1533"/>
        <v>-150000</v>
      </c>
      <c r="V219" s="34">
        <f t="shared" si="1533"/>
        <v>0</v>
      </c>
      <c r="W219" s="34">
        <f t="shared" si="1533"/>
        <v>-97500</v>
      </c>
      <c r="X219" s="34">
        <f t="shared" si="1533"/>
        <v>145073</v>
      </c>
      <c r="Y219" s="34">
        <f t="shared" si="1533"/>
        <v>90544</v>
      </c>
      <c r="Z219" s="48">
        <f t="shared" si="1533"/>
        <v>0</v>
      </c>
      <c r="AA219" s="48">
        <f t="shared" si="1533"/>
        <v>-0.7</v>
      </c>
      <c r="AB219" s="48">
        <f t="shared" si="1533"/>
        <v>-0.7</v>
      </c>
      <c r="AC219" s="48">
        <v>0</v>
      </c>
      <c r="AD219" s="48">
        <v>-0.46</v>
      </c>
      <c r="AE219" s="48">
        <f t="shared" ref="AE219:AX219" si="1534">SUBTOTAL(9,AE213:AE218)</f>
        <v>-0.46</v>
      </c>
      <c r="AF219" s="34">
        <f t="shared" si="1534"/>
        <v>140000</v>
      </c>
      <c r="AG219" s="34">
        <f t="shared" si="1534"/>
        <v>10000</v>
      </c>
      <c r="AH219" s="34">
        <f t="shared" si="1534"/>
        <v>0</v>
      </c>
      <c r="AI219" s="34">
        <f t="shared" si="1534"/>
        <v>0</v>
      </c>
      <c r="AJ219" s="34">
        <f t="shared" si="1534"/>
        <v>0</v>
      </c>
      <c r="AK219" s="34">
        <f t="shared" si="1534"/>
        <v>10000</v>
      </c>
      <c r="AL219" s="34">
        <f t="shared" si="1534"/>
        <v>0</v>
      </c>
      <c r="AM219" s="34">
        <f t="shared" si="1534"/>
        <v>0</v>
      </c>
      <c r="AN219" s="34">
        <f t="shared" si="1534"/>
        <v>130000</v>
      </c>
      <c r="AO219" s="34">
        <f t="shared" si="1534"/>
        <v>0</v>
      </c>
      <c r="AP219" s="34">
        <f t="shared" si="1534"/>
        <v>130000</v>
      </c>
      <c r="AQ219" s="34">
        <f t="shared" si="1534"/>
        <v>0</v>
      </c>
      <c r="AR219" s="34">
        <f t="shared" si="1534"/>
        <v>-10000</v>
      </c>
      <c r="AS219" s="34">
        <f t="shared" si="1534"/>
        <v>-32500</v>
      </c>
      <c r="AT219" s="34">
        <f t="shared" si="1534"/>
        <v>145073</v>
      </c>
      <c r="AU219" s="34">
        <f t="shared" si="1534"/>
        <v>90544</v>
      </c>
      <c r="AV219" s="48">
        <f t="shared" si="1534"/>
        <v>-0.02</v>
      </c>
      <c r="AW219" s="48">
        <f t="shared" si="1534"/>
        <v>-0.15</v>
      </c>
      <c r="AX219" s="48">
        <f t="shared" si="1534"/>
        <v>-0.16999999999999998</v>
      </c>
      <c r="AY219"/>
      <c r="AZ219"/>
      <c r="BA219" s="34">
        <f t="shared" ref="BA219:BS219" si="1535">SUBTOTAL(9,BA213:BA218)</f>
        <v>140000</v>
      </c>
      <c r="BB219" s="34">
        <f t="shared" si="1535"/>
        <v>10000</v>
      </c>
      <c r="BC219" s="34">
        <f t="shared" si="1535"/>
        <v>0</v>
      </c>
      <c r="BD219" s="34">
        <f t="shared" si="1535"/>
        <v>0</v>
      </c>
      <c r="BE219" s="34">
        <f t="shared" si="1535"/>
        <v>0</v>
      </c>
      <c r="BF219" s="34">
        <f t="shared" si="1535"/>
        <v>10000</v>
      </c>
      <c r="BG219" s="34">
        <f t="shared" si="1535"/>
        <v>0</v>
      </c>
      <c r="BH219" s="34">
        <f t="shared" si="1535"/>
        <v>0</v>
      </c>
      <c r="BI219" s="34">
        <f t="shared" si="1535"/>
        <v>130000</v>
      </c>
      <c r="BJ219" s="34">
        <f t="shared" si="1535"/>
        <v>0</v>
      </c>
      <c r="BK219" s="34">
        <f t="shared" si="1535"/>
        <v>130000</v>
      </c>
      <c r="BL219" s="34">
        <f t="shared" si="1535"/>
        <v>0</v>
      </c>
      <c r="BM219" s="34">
        <f t="shared" si="1535"/>
        <v>0</v>
      </c>
      <c r="BN219" s="34">
        <f t="shared" si="1535"/>
        <v>0</v>
      </c>
      <c r="BO219" s="34">
        <f t="shared" si="1535"/>
        <v>145073</v>
      </c>
      <c r="BP219" s="34">
        <f t="shared" si="1535"/>
        <v>90544</v>
      </c>
      <c r="BQ219" s="48">
        <f t="shared" si="1535"/>
        <v>0</v>
      </c>
      <c r="BR219" s="48">
        <f t="shared" si="1535"/>
        <v>0</v>
      </c>
      <c r="BS219" s="48">
        <f t="shared" si="1535"/>
        <v>0</v>
      </c>
      <c r="BT219" s="34">
        <f t="shared" ref="BT219:CL219" si="1536">SUBTOTAL(9,BT213:BT218)</f>
        <v>140000</v>
      </c>
      <c r="BU219" s="34">
        <f t="shared" si="1536"/>
        <v>10000</v>
      </c>
      <c r="BV219" s="34">
        <f t="shared" si="1536"/>
        <v>0</v>
      </c>
      <c r="BW219" s="34">
        <f t="shared" si="1536"/>
        <v>0</v>
      </c>
      <c r="BX219" s="34">
        <f t="shared" si="1536"/>
        <v>0</v>
      </c>
      <c r="BY219" s="34">
        <f t="shared" si="1536"/>
        <v>10000</v>
      </c>
      <c r="BZ219" s="34">
        <f t="shared" si="1536"/>
        <v>0</v>
      </c>
      <c r="CA219" s="34">
        <f t="shared" si="1536"/>
        <v>0</v>
      </c>
      <c r="CB219" s="34">
        <f t="shared" si="1536"/>
        <v>130000</v>
      </c>
      <c r="CC219" s="34">
        <f t="shared" si="1536"/>
        <v>0</v>
      </c>
      <c r="CD219" s="34">
        <f t="shared" si="1536"/>
        <v>130000</v>
      </c>
      <c r="CE219" s="34">
        <f t="shared" si="1536"/>
        <v>0</v>
      </c>
      <c r="CF219" s="34">
        <f t="shared" si="1536"/>
        <v>0</v>
      </c>
      <c r="CG219" s="34">
        <f t="shared" si="1536"/>
        <v>0</v>
      </c>
      <c r="CH219" s="34">
        <f t="shared" si="1536"/>
        <v>145073</v>
      </c>
      <c r="CI219" s="34">
        <f t="shared" si="1536"/>
        <v>90544</v>
      </c>
      <c r="CJ219" s="63">
        <f t="shared" si="1536"/>
        <v>0</v>
      </c>
      <c r="CK219" s="63">
        <f t="shared" si="1536"/>
        <v>0</v>
      </c>
      <c r="CL219" s="63">
        <f t="shared" si="1536"/>
        <v>0</v>
      </c>
      <c r="CM219" s="34">
        <f t="shared" ref="CM219:DE219" si="1537">SUBTOTAL(9,CM213:CM218)</f>
        <v>140000</v>
      </c>
      <c r="CN219" s="34">
        <f t="shared" si="1537"/>
        <v>10000</v>
      </c>
      <c r="CO219" s="34">
        <f t="shared" si="1537"/>
        <v>0</v>
      </c>
      <c r="CP219" s="34">
        <f t="shared" si="1537"/>
        <v>0</v>
      </c>
      <c r="CQ219" s="34">
        <f t="shared" si="1537"/>
        <v>0</v>
      </c>
      <c r="CR219" s="34">
        <f t="shared" si="1537"/>
        <v>10000</v>
      </c>
      <c r="CS219" s="34">
        <f t="shared" si="1537"/>
        <v>0</v>
      </c>
      <c r="CT219" s="34">
        <f t="shared" si="1537"/>
        <v>0</v>
      </c>
      <c r="CU219" s="34">
        <f t="shared" si="1537"/>
        <v>130000</v>
      </c>
      <c r="CV219" s="34">
        <f t="shared" si="1537"/>
        <v>0</v>
      </c>
      <c r="CW219" s="34">
        <f t="shared" si="1537"/>
        <v>130000</v>
      </c>
      <c r="CX219" s="34">
        <f t="shared" si="1537"/>
        <v>0</v>
      </c>
      <c r="CY219" s="34">
        <f t="shared" si="1537"/>
        <v>0</v>
      </c>
      <c r="CZ219" s="34">
        <f t="shared" si="1537"/>
        <v>0</v>
      </c>
      <c r="DA219" s="34">
        <f t="shared" si="1537"/>
        <v>145073</v>
      </c>
      <c r="DB219" s="34">
        <f t="shared" si="1537"/>
        <v>90544</v>
      </c>
      <c r="DC219" s="63">
        <f t="shared" si="1537"/>
        <v>0</v>
      </c>
      <c r="DD219" s="63">
        <f t="shared" si="1537"/>
        <v>0</v>
      </c>
      <c r="DE219" s="63">
        <f t="shared" si="1537"/>
        <v>0</v>
      </c>
      <c r="DF219" s="34">
        <f t="shared" ref="DF219:DX219" si="1538">SUBTOTAL(9,DF213:DF218)</f>
        <v>125000</v>
      </c>
      <c r="DG219" s="34">
        <f t="shared" si="1538"/>
        <v>10000</v>
      </c>
      <c r="DH219" s="34">
        <f t="shared" si="1538"/>
        <v>0</v>
      </c>
      <c r="DI219" s="34">
        <f t="shared" si="1538"/>
        <v>0</v>
      </c>
      <c r="DJ219" s="34">
        <f t="shared" si="1538"/>
        <v>0</v>
      </c>
      <c r="DK219" s="34">
        <f t="shared" si="1538"/>
        <v>10000</v>
      </c>
      <c r="DL219" s="34">
        <f t="shared" si="1538"/>
        <v>0</v>
      </c>
      <c r="DM219" s="34">
        <f t="shared" si="1538"/>
        <v>0</v>
      </c>
      <c r="DN219" s="34">
        <f t="shared" si="1538"/>
        <v>115000</v>
      </c>
      <c r="DO219" s="34">
        <f t="shared" si="1538"/>
        <v>0</v>
      </c>
      <c r="DP219" s="34">
        <f t="shared" si="1538"/>
        <v>115000</v>
      </c>
      <c r="DQ219" s="34">
        <f t="shared" si="1538"/>
        <v>0</v>
      </c>
      <c r="DR219" s="34">
        <f t="shared" si="1538"/>
        <v>0</v>
      </c>
      <c r="DS219" s="34">
        <f t="shared" si="1538"/>
        <v>-15000</v>
      </c>
      <c r="DT219" s="34">
        <f t="shared" si="1538"/>
        <v>145073</v>
      </c>
      <c r="DU219" s="34">
        <f t="shared" si="1538"/>
        <v>90544</v>
      </c>
      <c r="DV219" s="63">
        <f t="shared" si="1538"/>
        <v>0</v>
      </c>
      <c r="DW219" s="63">
        <f t="shared" si="1538"/>
        <v>7.0000000000000007E-2</v>
      </c>
      <c r="DX219" s="63">
        <f t="shared" si="1538"/>
        <v>7.0000000000000007E-2</v>
      </c>
    </row>
    <row r="220" spans="1:128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41">
        <f t="shared" ref="H220:H226" si="1539">I220+P220</f>
        <v>0</v>
      </c>
      <c r="I220" s="41">
        <f t="shared" ref="I220:I226" si="1540">K220+L220+M220+N220+O220</f>
        <v>0</v>
      </c>
      <c r="J220" s="5"/>
      <c r="K220" s="9"/>
      <c r="L220" s="9"/>
      <c r="M220" s="9"/>
      <c r="N220" s="9"/>
      <c r="O220" s="9"/>
      <c r="P220" s="41">
        <f t="shared" ref="P220:P226" si="1541">Q220+R220+S220</f>
        <v>0</v>
      </c>
      <c r="Q220" s="9"/>
      <c r="R220" s="9"/>
      <c r="S220" s="9"/>
      <c r="T220" s="71">
        <f t="shared" ref="T220:T226" si="1542">(L220+M220+N220)*-1</f>
        <v>0</v>
      </c>
      <c r="U220" s="71">
        <f t="shared" ref="U220:U226" si="1543">(Q220+R220)*-1</f>
        <v>0</v>
      </c>
      <c r="V220" s="9">
        <f t="shared" ref="V220:W226" si="1544">ROUND(T220*0.65,0)</f>
        <v>0</v>
      </c>
      <c r="W220" s="9">
        <f t="shared" si="1544"/>
        <v>0</v>
      </c>
      <c r="X220" s="9">
        <v>42546.490466608309</v>
      </c>
      <c r="Y220" s="9">
        <v>20190</v>
      </c>
      <c r="Z220" s="76">
        <f t="shared" ref="Z220:Z226" si="1545">IF(T220=0,0,ROUND((T220+L220)/X220/10,2))</f>
        <v>0</v>
      </c>
      <c r="AA220" s="76">
        <f t="shared" ref="AA220:AA226" si="1546">IF(U220=0,0,ROUND((U220+Q220)/Y220/10,2))</f>
        <v>0</v>
      </c>
      <c r="AB220" s="76">
        <f t="shared" ref="AB220:AB226" si="1547">Z220+AA220</f>
        <v>0</v>
      </c>
      <c r="AC220" s="47">
        <v>0</v>
      </c>
      <c r="AD220" s="47">
        <v>0</v>
      </c>
      <c r="AE220" s="47">
        <f t="shared" ref="AE220:AE226" si="1548">AC220+AD220</f>
        <v>0</v>
      </c>
      <c r="AF220" s="41">
        <f t="shared" ref="AF220:AF226" si="1549">AG220+AN220</f>
        <v>0</v>
      </c>
      <c r="AG220" s="41">
        <f t="shared" ref="AG220:AG226" si="1550">AI220+AJ220+AK220+AL220+AM220</f>
        <v>0</v>
      </c>
      <c r="AH220" s="5"/>
      <c r="AI220" s="9"/>
      <c r="AJ220" s="9"/>
      <c r="AK220" s="9"/>
      <c r="AL220" s="9"/>
      <c r="AM220" s="9"/>
      <c r="AN220" s="41">
        <f t="shared" ref="AN220:AN226" si="1551">AO220+AP220+AQ220</f>
        <v>0</v>
      </c>
      <c r="AO220" s="9"/>
      <c r="AP220" s="9"/>
      <c r="AQ220" s="9"/>
      <c r="AR220" s="88">
        <f t="shared" ref="AR220:AR226" si="1552">((AL220+AK220+AJ220)-((V220)*-1))*-1</f>
        <v>0</v>
      </c>
      <c r="AS220" s="88">
        <f t="shared" ref="AS220:AS226" si="1553">((AO220+AP220)-((W220)*-1))*-1</f>
        <v>0</v>
      </c>
      <c r="AT220" s="9">
        <v>42546.490466608309</v>
      </c>
      <c r="AU220" s="9">
        <v>20190</v>
      </c>
      <c r="AV220" s="93">
        <f t="shared" ref="AV220:AV225" si="1554">ROUND((AY220/AT220/10)+(AC220),2)*-1</f>
        <v>0</v>
      </c>
      <c r="AW220" s="93">
        <f t="shared" ref="AW220:AW226" si="1555">ROUND((AZ220/AU220/10)+AD220,2)*-1</f>
        <v>0</v>
      </c>
      <c r="AX220" s="93">
        <f t="shared" ref="AX220:AX226" si="1556">AV220+AW220</f>
        <v>0</v>
      </c>
      <c r="AY220" s="95">
        <f t="shared" ref="AY220:AY226" si="1557">AK220+AL220</f>
        <v>0</v>
      </c>
      <c r="AZ220" s="95">
        <f t="shared" ref="AZ220:AZ226" si="1558">AP220</f>
        <v>0</v>
      </c>
      <c r="BA220" s="96">
        <f t="shared" ref="BA220:BA226" si="1559">BB220+BI220</f>
        <v>0</v>
      </c>
      <c r="BB220" s="96">
        <f t="shared" ref="BB220:BB226" si="1560">BD220+BE220+BF220+BG220+BH220</f>
        <v>0</v>
      </c>
      <c r="BC220" s="97"/>
      <c r="BD220" s="88"/>
      <c r="BE220" s="88"/>
      <c r="BF220" s="88"/>
      <c r="BG220" s="88"/>
      <c r="BH220" s="88"/>
      <c r="BI220" s="96">
        <f t="shared" ref="BI220:BI226" si="1561">BJ220+BK220+BL220</f>
        <v>0</v>
      </c>
      <c r="BJ220" s="88"/>
      <c r="BK220" s="88"/>
      <c r="BL220" s="88"/>
      <c r="BM220" s="88">
        <f t="shared" ref="BM220:BM226" si="1562">(BE220+BF220+BG220)-(AJ220+AK220+AL220)</f>
        <v>0</v>
      </c>
      <c r="BN220" s="88">
        <f t="shared" ref="BN220:BN226" si="1563">(BJ220+BK220)-(AO220+AP220)</f>
        <v>0</v>
      </c>
      <c r="BO220" s="9">
        <v>42546.490466608309</v>
      </c>
      <c r="BP220" s="9">
        <v>20190</v>
      </c>
      <c r="BQ220" s="93">
        <f t="shared" ref="BQ220:BQ225" si="1564">ROUND(((BF220+BG220)-(AK220+AL220))/BO220/10,2)*-1</f>
        <v>0</v>
      </c>
      <c r="BR220" s="93">
        <f t="shared" ref="BR220:BR226" si="1565">ROUND(((BK220-AP220)/BP220/10),2)*-1</f>
        <v>0</v>
      </c>
      <c r="BS220" s="93">
        <f t="shared" ref="BS220:BS226" si="1566">BQ220+BR220</f>
        <v>0</v>
      </c>
      <c r="BT220" s="96">
        <f t="shared" ref="BT220:BT226" si="1567">BU220+CB220</f>
        <v>0</v>
      </c>
      <c r="BU220" s="96">
        <f t="shared" ref="BU220:BU226" si="1568">BW220+BX220+BY220+BZ220+CA220</f>
        <v>0</v>
      </c>
      <c r="BV220" s="97"/>
      <c r="BW220" s="88"/>
      <c r="BX220" s="88"/>
      <c r="BY220" s="88"/>
      <c r="BZ220" s="88"/>
      <c r="CA220" s="88"/>
      <c r="CB220" s="96">
        <f t="shared" ref="CB220:CB226" si="1569">CC220+CD220+CE220</f>
        <v>0</v>
      </c>
      <c r="CC220" s="88"/>
      <c r="CD220" s="88"/>
      <c r="CE220" s="88"/>
      <c r="CF220" s="88">
        <f t="shared" ref="CF220:CF226" si="1570">(BX220+BY220+BZ220)-(BE220+BF220+BG220)</f>
        <v>0</v>
      </c>
      <c r="CG220" s="88">
        <f t="shared" ref="CG220:CG226" si="1571">(CC220+CD220)-(BJ220+BK220)</f>
        <v>0</v>
      </c>
      <c r="CH220" s="9">
        <v>42546.490466608309</v>
      </c>
      <c r="CI220" s="9">
        <v>20190</v>
      </c>
      <c r="CJ220" s="99">
        <f t="shared" ref="CJ220:CJ225" si="1572">ROUND(((BY220+BZ220)-(BF220+BG220))/CH220/10,2)*-1</f>
        <v>0</v>
      </c>
      <c r="CK220" s="99">
        <f t="shared" ref="CK220:CK226" si="1573">ROUND(((CD220-BK220)/CI220/10),2)*-1</f>
        <v>0</v>
      </c>
      <c r="CL220" s="99">
        <f t="shared" ref="CL220:CL226" si="1574">CJ220+CK220</f>
        <v>0</v>
      </c>
      <c r="CM220" s="96">
        <f t="shared" ref="CM220:CM226" si="1575">CN220+CU220</f>
        <v>0</v>
      </c>
      <c r="CN220" s="96">
        <f t="shared" ref="CN220:CN226" si="1576">CP220+CQ220+CR220+CS220+CT220</f>
        <v>0</v>
      </c>
      <c r="CO220" s="97"/>
      <c r="CP220" s="88"/>
      <c r="CQ220" s="88"/>
      <c r="CR220" s="88"/>
      <c r="CS220" s="88"/>
      <c r="CT220" s="88"/>
      <c r="CU220" s="96">
        <f t="shared" ref="CU220:CU226" si="1577">CV220+CW220+CX220</f>
        <v>0</v>
      </c>
      <c r="CV220" s="88"/>
      <c r="CW220" s="88"/>
      <c r="CX220" s="88"/>
      <c r="CY220" s="88">
        <f t="shared" ref="CY220:CY226" si="1578">(CQ220+CR220+CS220)-(BX220+BY220+BZ220)</f>
        <v>0</v>
      </c>
      <c r="CZ220" s="88">
        <f t="shared" ref="CZ220:CZ226" si="1579">(CV220+CW220)-(CC220+CD220)</f>
        <v>0</v>
      </c>
      <c r="DA220" s="9">
        <v>42546.490466608309</v>
      </c>
      <c r="DB220" s="9">
        <v>20190</v>
      </c>
      <c r="DC220" s="99">
        <f t="shared" ref="DC220:DC222" si="1580">ROUND(((CR220+CS220)-(BY220+BZ220))/DA220/10,2)*-1</f>
        <v>0</v>
      </c>
      <c r="DD220" s="99">
        <f t="shared" ref="DD220:DD222" si="1581">ROUND(((CW220-CD220)/DB220/10),2)*-1</f>
        <v>0</v>
      </c>
      <c r="DE220" s="99">
        <f t="shared" ref="DE220:DE226" si="1582">DC220+DD220</f>
        <v>0</v>
      </c>
      <c r="DF220" s="96">
        <f t="shared" ref="DF220:DF226" si="1583">DG220+DN220</f>
        <v>0</v>
      </c>
      <c r="DG220" s="96">
        <f t="shared" ref="DG220:DG226" si="1584">DI220+DJ220+DK220+DL220+DM220</f>
        <v>0</v>
      </c>
      <c r="DH220" s="97"/>
      <c r="DI220" s="88"/>
      <c r="DJ220" s="88"/>
      <c r="DK220" s="88"/>
      <c r="DL220" s="88"/>
      <c r="DM220" s="88"/>
      <c r="DN220" s="96">
        <f t="shared" ref="DN220:DN226" si="1585">DO220+DP220+DQ220</f>
        <v>0</v>
      </c>
      <c r="DO220" s="88"/>
      <c r="DP220" s="88"/>
      <c r="DQ220" s="88"/>
      <c r="DR220" s="88">
        <f t="shared" ref="DR220:DR226" si="1586">(DJ220+DK220+DL220)-(CQ220+CR220+CS220)</f>
        <v>0</v>
      </c>
      <c r="DS220" s="88">
        <f t="shared" ref="DS220:DS226" si="1587">(DO220+DP220)-(CV220+CW220)</f>
        <v>0</v>
      </c>
      <c r="DT220" s="9">
        <v>42546.490466608309</v>
      </c>
      <c r="DU220" s="9">
        <v>20190</v>
      </c>
      <c r="DV220" s="99">
        <f t="shared" ref="DV220:DV222" si="1588">ROUND(((DK220+DL220)-(CR220+CS220))/DT220/10,2)*-1</f>
        <v>0</v>
      </c>
      <c r="DW220" s="99">
        <f t="shared" ref="DW220:DW222" si="1589">ROUND(((DP220-CW220)/DU220/10),2)*-1</f>
        <v>0</v>
      </c>
      <c r="DX220" s="99">
        <f t="shared" ref="DX220:DX226" si="1590">DV220+DW220</f>
        <v>0</v>
      </c>
    </row>
    <row r="221" spans="1:128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41">
        <f t="shared" si="1539"/>
        <v>0</v>
      </c>
      <c r="I221" s="41">
        <f t="shared" si="1540"/>
        <v>0</v>
      </c>
      <c r="J221" s="5"/>
      <c r="K221" s="9"/>
      <c r="L221" s="9"/>
      <c r="M221" s="9"/>
      <c r="N221" s="9"/>
      <c r="O221" s="9"/>
      <c r="P221" s="41">
        <f t="shared" si="1541"/>
        <v>0</v>
      </c>
      <c r="Q221" s="9"/>
      <c r="R221" s="9"/>
      <c r="S221" s="9"/>
      <c r="T221" s="71">
        <f t="shared" si="1542"/>
        <v>0</v>
      </c>
      <c r="U221" s="71">
        <f t="shared" si="1543"/>
        <v>0</v>
      </c>
      <c r="V221" s="9">
        <f t="shared" si="1544"/>
        <v>0</v>
      </c>
      <c r="W221" s="9">
        <f t="shared" si="1544"/>
        <v>0</v>
      </c>
      <c r="X221" s="9">
        <v>52259</v>
      </c>
      <c r="Y221" s="9">
        <v>21350</v>
      </c>
      <c r="Z221" s="76">
        <f t="shared" si="1545"/>
        <v>0</v>
      </c>
      <c r="AA221" s="76">
        <f t="shared" si="1546"/>
        <v>0</v>
      </c>
      <c r="AB221" s="76">
        <f t="shared" si="1547"/>
        <v>0</v>
      </c>
      <c r="AC221" s="47">
        <v>0</v>
      </c>
      <c r="AD221" s="47">
        <v>0</v>
      </c>
      <c r="AE221" s="47">
        <f t="shared" si="1548"/>
        <v>0</v>
      </c>
      <c r="AF221" s="41">
        <f t="shared" si="1549"/>
        <v>0</v>
      </c>
      <c r="AG221" s="41">
        <f t="shared" si="1550"/>
        <v>0</v>
      </c>
      <c r="AH221" s="5"/>
      <c r="AI221" s="9"/>
      <c r="AJ221" s="9"/>
      <c r="AK221" s="9"/>
      <c r="AL221" s="9"/>
      <c r="AM221" s="9"/>
      <c r="AN221" s="41">
        <f t="shared" si="1551"/>
        <v>0</v>
      </c>
      <c r="AO221" s="9"/>
      <c r="AP221" s="9"/>
      <c r="AQ221" s="9"/>
      <c r="AR221" s="88">
        <f t="shared" si="1552"/>
        <v>0</v>
      </c>
      <c r="AS221" s="88">
        <f t="shared" si="1553"/>
        <v>0</v>
      </c>
      <c r="AT221" s="9">
        <v>52259</v>
      </c>
      <c r="AU221" s="9">
        <v>21350</v>
      </c>
      <c r="AV221" s="93">
        <f t="shared" si="1554"/>
        <v>0</v>
      </c>
      <c r="AW221" s="93">
        <f t="shared" si="1555"/>
        <v>0</v>
      </c>
      <c r="AX221" s="93">
        <f t="shared" si="1556"/>
        <v>0</v>
      </c>
      <c r="AY221" s="95">
        <f t="shared" si="1557"/>
        <v>0</v>
      </c>
      <c r="AZ221" s="95">
        <f t="shared" si="1558"/>
        <v>0</v>
      </c>
      <c r="BA221" s="96">
        <f t="shared" si="1559"/>
        <v>0</v>
      </c>
      <c r="BB221" s="96">
        <f t="shared" si="1560"/>
        <v>0</v>
      </c>
      <c r="BC221" s="97"/>
      <c r="BD221" s="88"/>
      <c r="BE221" s="88"/>
      <c r="BF221" s="88"/>
      <c r="BG221" s="88"/>
      <c r="BH221" s="88"/>
      <c r="BI221" s="96">
        <f t="shared" si="1561"/>
        <v>0</v>
      </c>
      <c r="BJ221" s="88"/>
      <c r="BK221" s="88"/>
      <c r="BL221" s="88"/>
      <c r="BM221" s="88">
        <f t="shared" si="1562"/>
        <v>0</v>
      </c>
      <c r="BN221" s="88">
        <f t="shared" si="1563"/>
        <v>0</v>
      </c>
      <c r="BO221" s="9">
        <v>52259</v>
      </c>
      <c r="BP221" s="9">
        <v>21350</v>
      </c>
      <c r="BQ221" s="93">
        <f t="shared" si="1564"/>
        <v>0</v>
      </c>
      <c r="BR221" s="93">
        <f t="shared" si="1565"/>
        <v>0</v>
      </c>
      <c r="BS221" s="93">
        <f t="shared" si="1566"/>
        <v>0</v>
      </c>
      <c r="BT221" s="96">
        <f t="shared" si="1567"/>
        <v>0</v>
      </c>
      <c r="BU221" s="96">
        <f t="shared" si="1568"/>
        <v>0</v>
      </c>
      <c r="BV221" s="97"/>
      <c r="BW221" s="88"/>
      <c r="BX221" s="88"/>
      <c r="BY221" s="88"/>
      <c r="BZ221" s="88"/>
      <c r="CA221" s="88"/>
      <c r="CB221" s="96">
        <f t="shared" si="1569"/>
        <v>0</v>
      </c>
      <c r="CC221" s="88"/>
      <c r="CD221" s="88"/>
      <c r="CE221" s="88"/>
      <c r="CF221" s="88">
        <f t="shared" si="1570"/>
        <v>0</v>
      </c>
      <c r="CG221" s="88">
        <f t="shared" si="1571"/>
        <v>0</v>
      </c>
      <c r="CH221" s="9">
        <v>52259</v>
      </c>
      <c r="CI221" s="9">
        <v>21350</v>
      </c>
      <c r="CJ221" s="99">
        <f t="shared" si="1572"/>
        <v>0</v>
      </c>
      <c r="CK221" s="99">
        <f t="shared" si="1573"/>
        <v>0</v>
      </c>
      <c r="CL221" s="99">
        <f t="shared" si="1574"/>
        <v>0</v>
      </c>
      <c r="CM221" s="96">
        <f t="shared" si="1575"/>
        <v>0</v>
      </c>
      <c r="CN221" s="96">
        <f t="shared" si="1576"/>
        <v>0</v>
      </c>
      <c r="CO221" s="97"/>
      <c r="CP221" s="88"/>
      <c r="CQ221" s="88"/>
      <c r="CR221" s="88"/>
      <c r="CS221" s="88"/>
      <c r="CT221" s="88"/>
      <c r="CU221" s="96">
        <f t="shared" si="1577"/>
        <v>0</v>
      </c>
      <c r="CV221" s="88"/>
      <c r="CW221" s="88"/>
      <c r="CX221" s="88"/>
      <c r="CY221" s="88">
        <f t="shared" si="1578"/>
        <v>0</v>
      </c>
      <c r="CZ221" s="88">
        <f t="shared" si="1579"/>
        <v>0</v>
      </c>
      <c r="DA221" s="9">
        <v>52259</v>
      </c>
      <c r="DB221" s="9">
        <v>21350</v>
      </c>
      <c r="DC221" s="99">
        <f t="shared" si="1580"/>
        <v>0</v>
      </c>
      <c r="DD221" s="99">
        <f t="shared" si="1581"/>
        <v>0</v>
      </c>
      <c r="DE221" s="99">
        <f t="shared" si="1582"/>
        <v>0</v>
      </c>
      <c r="DF221" s="96">
        <f t="shared" si="1583"/>
        <v>0</v>
      </c>
      <c r="DG221" s="96">
        <f t="shared" si="1584"/>
        <v>0</v>
      </c>
      <c r="DH221" s="97"/>
      <c r="DI221" s="88"/>
      <c r="DJ221" s="88"/>
      <c r="DK221" s="88"/>
      <c r="DL221" s="88"/>
      <c r="DM221" s="88"/>
      <c r="DN221" s="96">
        <f t="shared" si="1585"/>
        <v>0</v>
      </c>
      <c r="DO221" s="88"/>
      <c r="DP221" s="88"/>
      <c r="DQ221" s="88"/>
      <c r="DR221" s="88">
        <f t="shared" si="1586"/>
        <v>0</v>
      </c>
      <c r="DS221" s="88">
        <f t="shared" si="1587"/>
        <v>0</v>
      </c>
      <c r="DT221" s="9">
        <v>52259</v>
      </c>
      <c r="DU221" s="9">
        <v>21350</v>
      </c>
      <c r="DV221" s="99">
        <f t="shared" si="1588"/>
        <v>0</v>
      </c>
      <c r="DW221" s="99">
        <f t="shared" si="1589"/>
        <v>0</v>
      </c>
      <c r="DX221" s="99">
        <f t="shared" si="1590"/>
        <v>0</v>
      </c>
    </row>
    <row r="222" spans="1:128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41">
        <f t="shared" si="1539"/>
        <v>0</v>
      </c>
      <c r="I222" s="41">
        <f t="shared" si="1540"/>
        <v>0</v>
      </c>
      <c r="J222" s="5"/>
      <c r="K222" s="9"/>
      <c r="L222" s="9"/>
      <c r="M222" s="9"/>
      <c r="N222" s="9"/>
      <c r="O222" s="9"/>
      <c r="P222" s="41">
        <f t="shared" si="1541"/>
        <v>0</v>
      </c>
      <c r="Q222" s="9"/>
      <c r="R222" s="9"/>
      <c r="S222" s="9"/>
      <c r="T222" s="71">
        <f t="shared" si="1542"/>
        <v>0</v>
      </c>
      <c r="U222" s="71">
        <f t="shared" si="1543"/>
        <v>0</v>
      </c>
      <c r="V222" s="9">
        <f t="shared" si="1544"/>
        <v>0</v>
      </c>
      <c r="W222" s="9">
        <f t="shared" si="1544"/>
        <v>0</v>
      </c>
      <c r="X222" s="9">
        <v>52259</v>
      </c>
      <c r="Y222" s="9">
        <v>21350</v>
      </c>
      <c r="Z222" s="76">
        <f t="shared" si="1545"/>
        <v>0</v>
      </c>
      <c r="AA222" s="76">
        <f t="shared" si="1546"/>
        <v>0</v>
      </c>
      <c r="AB222" s="76">
        <f t="shared" si="1547"/>
        <v>0</v>
      </c>
      <c r="AC222" s="47">
        <v>0</v>
      </c>
      <c r="AD222" s="47">
        <v>0</v>
      </c>
      <c r="AE222" s="47">
        <f t="shared" si="1548"/>
        <v>0</v>
      </c>
      <c r="AF222" s="41">
        <f t="shared" si="1549"/>
        <v>0</v>
      </c>
      <c r="AG222" s="41">
        <f t="shared" si="1550"/>
        <v>0</v>
      </c>
      <c r="AH222" s="5"/>
      <c r="AI222" s="9"/>
      <c r="AJ222" s="9"/>
      <c r="AK222" s="9"/>
      <c r="AL222" s="9"/>
      <c r="AM222" s="9"/>
      <c r="AN222" s="41">
        <f t="shared" si="1551"/>
        <v>0</v>
      </c>
      <c r="AO222" s="9"/>
      <c r="AP222" s="9"/>
      <c r="AQ222" s="9"/>
      <c r="AR222" s="88">
        <f t="shared" si="1552"/>
        <v>0</v>
      </c>
      <c r="AS222" s="88">
        <f t="shared" si="1553"/>
        <v>0</v>
      </c>
      <c r="AT222" s="9">
        <v>52259</v>
      </c>
      <c r="AU222" s="9">
        <v>21350</v>
      </c>
      <c r="AV222" s="93">
        <f t="shared" si="1554"/>
        <v>0</v>
      </c>
      <c r="AW222" s="93">
        <f t="shared" si="1555"/>
        <v>0</v>
      </c>
      <c r="AX222" s="93">
        <f t="shared" si="1556"/>
        <v>0</v>
      </c>
      <c r="AY222" s="95">
        <f t="shared" si="1557"/>
        <v>0</v>
      </c>
      <c r="AZ222" s="95">
        <f t="shared" si="1558"/>
        <v>0</v>
      </c>
      <c r="BA222" s="96">
        <f t="shared" si="1559"/>
        <v>0</v>
      </c>
      <c r="BB222" s="96">
        <f t="shared" si="1560"/>
        <v>0</v>
      </c>
      <c r="BC222" s="97"/>
      <c r="BD222" s="88"/>
      <c r="BE222" s="88"/>
      <c r="BF222" s="88"/>
      <c r="BG222" s="88"/>
      <c r="BH222" s="88"/>
      <c r="BI222" s="96">
        <f t="shared" si="1561"/>
        <v>0</v>
      </c>
      <c r="BJ222" s="88"/>
      <c r="BK222" s="88"/>
      <c r="BL222" s="88"/>
      <c r="BM222" s="88">
        <f t="shared" si="1562"/>
        <v>0</v>
      </c>
      <c r="BN222" s="88">
        <f t="shared" si="1563"/>
        <v>0</v>
      </c>
      <c r="BO222" s="9">
        <v>52259</v>
      </c>
      <c r="BP222" s="9">
        <v>21350</v>
      </c>
      <c r="BQ222" s="93">
        <f t="shared" si="1564"/>
        <v>0</v>
      </c>
      <c r="BR222" s="93">
        <f t="shared" si="1565"/>
        <v>0</v>
      </c>
      <c r="BS222" s="93">
        <f t="shared" si="1566"/>
        <v>0</v>
      </c>
      <c r="BT222" s="96">
        <f t="shared" si="1567"/>
        <v>0</v>
      </c>
      <c r="BU222" s="96">
        <f t="shared" si="1568"/>
        <v>0</v>
      </c>
      <c r="BV222" s="97"/>
      <c r="BW222" s="88"/>
      <c r="BX222" s="88"/>
      <c r="BY222" s="88"/>
      <c r="BZ222" s="88"/>
      <c r="CA222" s="88"/>
      <c r="CB222" s="96">
        <f t="shared" si="1569"/>
        <v>0</v>
      </c>
      <c r="CC222" s="88"/>
      <c r="CD222" s="88"/>
      <c r="CE222" s="88"/>
      <c r="CF222" s="88">
        <f t="shared" si="1570"/>
        <v>0</v>
      </c>
      <c r="CG222" s="88">
        <f t="shared" si="1571"/>
        <v>0</v>
      </c>
      <c r="CH222" s="9">
        <v>52259</v>
      </c>
      <c r="CI222" s="9">
        <v>21350</v>
      </c>
      <c r="CJ222" s="99">
        <f t="shared" si="1572"/>
        <v>0</v>
      </c>
      <c r="CK222" s="99">
        <f t="shared" si="1573"/>
        <v>0</v>
      </c>
      <c r="CL222" s="99">
        <f t="shared" si="1574"/>
        <v>0</v>
      </c>
      <c r="CM222" s="96">
        <f t="shared" si="1575"/>
        <v>0</v>
      </c>
      <c r="CN222" s="96">
        <f t="shared" si="1576"/>
        <v>0</v>
      </c>
      <c r="CO222" s="97"/>
      <c r="CP222" s="88"/>
      <c r="CQ222" s="88"/>
      <c r="CR222" s="88"/>
      <c r="CS222" s="88"/>
      <c r="CT222" s="88"/>
      <c r="CU222" s="96">
        <f t="shared" si="1577"/>
        <v>0</v>
      </c>
      <c r="CV222" s="88"/>
      <c r="CW222" s="88"/>
      <c r="CX222" s="88"/>
      <c r="CY222" s="88">
        <f t="shared" si="1578"/>
        <v>0</v>
      </c>
      <c r="CZ222" s="88">
        <f t="shared" si="1579"/>
        <v>0</v>
      </c>
      <c r="DA222" s="9">
        <v>52259</v>
      </c>
      <c r="DB222" s="9">
        <v>21350</v>
      </c>
      <c r="DC222" s="99">
        <f t="shared" si="1580"/>
        <v>0</v>
      </c>
      <c r="DD222" s="99">
        <f t="shared" si="1581"/>
        <v>0</v>
      </c>
      <c r="DE222" s="99">
        <f t="shared" si="1582"/>
        <v>0</v>
      </c>
      <c r="DF222" s="96">
        <f t="shared" si="1583"/>
        <v>0</v>
      </c>
      <c r="DG222" s="96">
        <f t="shared" si="1584"/>
        <v>0</v>
      </c>
      <c r="DH222" s="97"/>
      <c r="DI222" s="88"/>
      <c r="DJ222" s="88"/>
      <c r="DK222" s="88"/>
      <c r="DL222" s="88"/>
      <c r="DM222" s="88"/>
      <c r="DN222" s="96">
        <f t="shared" si="1585"/>
        <v>0</v>
      </c>
      <c r="DO222" s="88"/>
      <c r="DP222" s="88"/>
      <c r="DQ222" s="88"/>
      <c r="DR222" s="88">
        <f t="shared" si="1586"/>
        <v>0</v>
      </c>
      <c r="DS222" s="88">
        <f t="shared" si="1587"/>
        <v>0</v>
      </c>
      <c r="DT222" s="9">
        <v>52259</v>
      </c>
      <c r="DU222" s="9">
        <v>21350</v>
      </c>
      <c r="DV222" s="99">
        <f t="shared" si="1588"/>
        <v>0</v>
      </c>
      <c r="DW222" s="99">
        <f t="shared" si="1589"/>
        <v>0</v>
      </c>
      <c r="DX222" s="99">
        <f t="shared" si="1590"/>
        <v>0</v>
      </c>
    </row>
    <row r="223" spans="1:128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41">
        <f t="shared" si="1539"/>
        <v>0</v>
      </c>
      <c r="I223" s="41">
        <f t="shared" si="1540"/>
        <v>0</v>
      </c>
      <c r="J223" s="5"/>
      <c r="K223" s="9"/>
      <c r="L223" s="9"/>
      <c r="M223" s="9"/>
      <c r="N223" s="9"/>
      <c r="O223" s="9"/>
      <c r="P223" s="41">
        <f t="shared" si="1541"/>
        <v>0</v>
      </c>
      <c r="Q223" s="9"/>
      <c r="R223" s="9"/>
      <c r="S223" s="9"/>
      <c r="T223" s="71">
        <f t="shared" si="1542"/>
        <v>0</v>
      </c>
      <c r="U223" s="71">
        <f t="shared" si="1543"/>
        <v>0</v>
      </c>
      <c r="V223" s="9">
        <f t="shared" si="1544"/>
        <v>0</v>
      </c>
      <c r="W223" s="9">
        <f t="shared" si="1544"/>
        <v>0</v>
      </c>
      <c r="X223" s="46" t="s">
        <v>225</v>
      </c>
      <c r="Y223" s="46" t="s">
        <v>225</v>
      </c>
      <c r="Z223" s="76">
        <f t="shared" si="1545"/>
        <v>0</v>
      </c>
      <c r="AA223" s="76">
        <f t="shared" si="1546"/>
        <v>0</v>
      </c>
      <c r="AB223" s="76">
        <f t="shared" si="1547"/>
        <v>0</v>
      </c>
      <c r="AC223" s="47">
        <v>0</v>
      </c>
      <c r="AD223" s="47">
        <v>0</v>
      </c>
      <c r="AE223" s="47">
        <f t="shared" si="1548"/>
        <v>0</v>
      </c>
      <c r="AF223" s="41">
        <f t="shared" si="1549"/>
        <v>0</v>
      </c>
      <c r="AG223" s="41">
        <f t="shared" si="1550"/>
        <v>0</v>
      </c>
      <c r="AH223" s="5"/>
      <c r="AI223" s="9"/>
      <c r="AJ223" s="9"/>
      <c r="AK223" s="9"/>
      <c r="AL223" s="9"/>
      <c r="AM223" s="9"/>
      <c r="AN223" s="41">
        <f t="shared" si="1551"/>
        <v>0</v>
      </c>
      <c r="AO223" s="9"/>
      <c r="AP223" s="9"/>
      <c r="AQ223" s="9"/>
      <c r="AR223" s="88">
        <f t="shared" si="1552"/>
        <v>0</v>
      </c>
      <c r="AS223" s="88">
        <f t="shared" si="1553"/>
        <v>0</v>
      </c>
      <c r="AT223" s="46" t="s">
        <v>225</v>
      </c>
      <c r="AU223" s="46" t="s">
        <v>225</v>
      </c>
      <c r="AV223" s="93">
        <v>0</v>
      </c>
      <c r="AW223" s="93">
        <v>0</v>
      </c>
      <c r="AX223" s="93">
        <f t="shared" si="1556"/>
        <v>0</v>
      </c>
      <c r="AY223" s="95">
        <f t="shared" si="1557"/>
        <v>0</v>
      </c>
      <c r="AZ223" s="95">
        <f t="shared" si="1558"/>
        <v>0</v>
      </c>
      <c r="BA223" s="96">
        <f t="shared" si="1559"/>
        <v>0</v>
      </c>
      <c r="BB223" s="96">
        <f t="shared" si="1560"/>
        <v>0</v>
      </c>
      <c r="BC223" s="97"/>
      <c r="BD223" s="88"/>
      <c r="BE223" s="88"/>
      <c r="BF223" s="88"/>
      <c r="BG223" s="88"/>
      <c r="BH223" s="88"/>
      <c r="BI223" s="96">
        <f t="shared" si="1561"/>
        <v>0</v>
      </c>
      <c r="BJ223" s="88"/>
      <c r="BK223" s="88"/>
      <c r="BL223" s="88"/>
      <c r="BM223" s="88">
        <f t="shared" si="1562"/>
        <v>0</v>
      </c>
      <c r="BN223" s="88">
        <f t="shared" si="1563"/>
        <v>0</v>
      </c>
      <c r="BO223" s="46" t="s">
        <v>225</v>
      </c>
      <c r="BP223" s="46" t="s">
        <v>225</v>
      </c>
      <c r="BQ223" s="93">
        <v>0</v>
      </c>
      <c r="BR223" s="93">
        <v>0</v>
      </c>
      <c r="BS223" s="93">
        <f t="shared" si="1566"/>
        <v>0</v>
      </c>
      <c r="BT223" s="96">
        <f t="shared" si="1567"/>
        <v>0</v>
      </c>
      <c r="BU223" s="96">
        <f t="shared" si="1568"/>
        <v>0</v>
      </c>
      <c r="BV223" s="97"/>
      <c r="BW223" s="88"/>
      <c r="BX223" s="88"/>
      <c r="BY223" s="88"/>
      <c r="BZ223" s="88"/>
      <c r="CA223" s="88"/>
      <c r="CB223" s="96">
        <f t="shared" si="1569"/>
        <v>0</v>
      </c>
      <c r="CC223" s="88"/>
      <c r="CD223" s="88"/>
      <c r="CE223" s="88"/>
      <c r="CF223" s="88">
        <f t="shared" si="1570"/>
        <v>0</v>
      </c>
      <c r="CG223" s="88">
        <f t="shared" si="1571"/>
        <v>0</v>
      </c>
      <c r="CH223" s="46" t="s">
        <v>225</v>
      </c>
      <c r="CI223" s="46" t="s">
        <v>225</v>
      </c>
      <c r="CJ223" s="99">
        <v>0</v>
      </c>
      <c r="CK223" s="99">
        <v>0</v>
      </c>
      <c r="CL223" s="99">
        <f t="shared" si="1574"/>
        <v>0</v>
      </c>
      <c r="CM223" s="96">
        <f t="shared" si="1575"/>
        <v>0</v>
      </c>
      <c r="CN223" s="96">
        <f t="shared" si="1576"/>
        <v>0</v>
      </c>
      <c r="CO223" s="97"/>
      <c r="CP223" s="88"/>
      <c r="CQ223" s="88"/>
      <c r="CR223" s="88"/>
      <c r="CS223" s="88"/>
      <c r="CT223" s="88"/>
      <c r="CU223" s="96">
        <f t="shared" si="1577"/>
        <v>0</v>
      </c>
      <c r="CV223" s="88"/>
      <c r="CW223" s="88"/>
      <c r="CX223" s="88"/>
      <c r="CY223" s="88">
        <f t="shared" si="1578"/>
        <v>0</v>
      </c>
      <c r="CZ223" s="88">
        <f t="shared" si="1579"/>
        <v>0</v>
      </c>
      <c r="DA223" s="46" t="s">
        <v>225</v>
      </c>
      <c r="DB223" s="46" t="s">
        <v>225</v>
      </c>
      <c r="DC223" s="99">
        <v>0</v>
      </c>
      <c r="DD223" s="99">
        <v>0</v>
      </c>
      <c r="DE223" s="99">
        <f t="shared" si="1582"/>
        <v>0</v>
      </c>
      <c r="DF223" s="96">
        <f t="shared" si="1583"/>
        <v>0</v>
      </c>
      <c r="DG223" s="96">
        <f t="shared" si="1584"/>
        <v>0</v>
      </c>
      <c r="DH223" s="97"/>
      <c r="DI223" s="88"/>
      <c r="DJ223" s="88"/>
      <c r="DK223" s="88"/>
      <c r="DL223" s="88"/>
      <c r="DM223" s="88"/>
      <c r="DN223" s="96">
        <f t="shared" si="1585"/>
        <v>0</v>
      </c>
      <c r="DO223" s="88"/>
      <c r="DP223" s="88"/>
      <c r="DQ223" s="88"/>
      <c r="DR223" s="88">
        <f t="shared" si="1586"/>
        <v>0</v>
      </c>
      <c r="DS223" s="88">
        <f t="shared" si="1587"/>
        <v>0</v>
      </c>
      <c r="DT223" s="46" t="s">
        <v>225</v>
      </c>
      <c r="DU223" s="46" t="s">
        <v>225</v>
      </c>
      <c r="DV223" s="99">
        <v>0</v>
      </c>
      <c r="DW223" s="99">
        <v>0</v>
      </c>
      <c r="DX223" s="99">
        <f t="shared" si="1590"/>
        <v>0</v>
      </c>
    </row>
    <row r="224" spans="1:128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41">
        <f t="shared" si="1539"/>
        <v>0</v>
      </c>
      <c r="I224" s="41">
        <f t="shared" si="1540"/>
        <v>0</v>
      </c>
      <c r="J224" s="5"/>
      <c r="K224" s="9"/>
      <c r="L224" s="9"/>
      <c r="M224" s="9"/>
      <c r="N224" s="9"/>
      <c r="O224" s="9"/>
      <c r="P224" s="41">
        <f t="shared" si="1541"/>
        <v>0</v>
      </c>
      <c r="Q224" s="9"/>
      <c r="R224" s="9"/>
      <c r="S224" s="9"/>
      <c r="T224" s="71">
        <f t="shared" si="1542"/>
        <v>0</v>
      </c>
      <c r="U224" s="71">
        <f t="shared" si="1543"/>
        <v>0</v>
      </c>
      <c r="V224" s="9">
        <f t="shared" si="1544"/>
        <v>0</v>
      </c>
      <c r="W224" s="9">
        <f t="shared" si="1544"/>
        <v>0</v>
      </c>
      <c r="X224" s="46" t="s">
        <v>225</v>
      </c>
      <c r="Y224" s="9">
        <v>26460</v>
      </c>
      <c r="Z224" s="76">
        <f t="shared" si="1545"/>
        <v>0</v>
      </c>
      <c r="AA224" s="76">
        <f t="shared" si="1546"/>
        <v>0</v>
      </c>
      <c r="AB224" s="76">
        <f t="shared" si="1547"/>
        <v>0</v>
      </c>
      <c r="AC224" s="47">
        <v>0</v>
      </c>
      <c r="AD224" s="47">
        <v>0</v>
      </c>
      <c r="AE224" s="47">
        <f t="shared" si="1548"/>
        <v>0</v>
      </c>
      <c r="AF224" s="41">
        <f t="shared" si="1549"/>
        <v>0</v>
      </c>
      <c r="AG224" s="41">
        <f t="shared" si="1550"/>
        <v>0</v>
      </c>
      <c r="AH224" s="5"/>
      <c r="AI224" s="9"/>
      <c r="AJ224" s="9"/>
      <c r="AK224" s="9"/>
      <c r="AL224" s="9"/>
      <c r="AM224" s="9"/>
      <c r="AN224" s="41">
        <f t="shared" si="1551"/>
        <v>0</v>
      </c>
      <c r="AO224" s="9"/>
      <c r="AP224" s="9"/>
      <c r="AQ224" s="9"/>
      <c r="AR224" s="88">
        <f t="shared" si="1552"/>
        <v>0</v>
      </c>
      <c r="AS224" s="88">
        <f t="shared" si="1553"/>
        <v>0</v>
      </c>
      <c r="AT224" s="46" t="s">
        <v>225</v>
      </c>
      <c r="AU224" s="9">
        <v>26460</v>
      </c>
      <c r="AV224" s="93">
        <v>0</v>
      </c>
      <c r="AW224" s="93">
        <f t="shared" si="1555"/>
        <v>0</v>
      </c>
      <c r="AX224" s="93">
        <f t="shared" si="1556"/>
        <v>0</v>
      </c>
      <c r="AY224" s="95">
        <f t="shared" si="1557"/>
        <v>0</v>
      </c>
      <c r="AZ224" s="95">
        <f t="shared" si="1558"/>
        <v>0</v>
      </c>
      <c r="BA224" s="96">
        <f t="shared" si="1559"/>
        <v>0</v>
      </c>
      <c r="BB224" s="96">
        <f t="shared" si="1560"/>
        <v>0</v>
      </c>
      <c r="BC224" s="97"/>
      <c r="BD224" s="88"/>
      <c r="BE224" s="88"/>
      <c r="BF224" s="88"/>
      <c r="BG224" s="88"/>
      <c r="BH224" s="88"/>
      <c r="BI224" s="96">
        <f t="shared" si="1561"/>
        <v>0</v>
      </c>
      <c r="BJ224" s="88"/>
      <c r="BK224" s="88"/>
      <c r="BL224" s="88"/>
      <c r="BM224" s="88">
        <f t="shared" si="1562"/>
        <v>0</v>
      </c>
      <c r="BN224" s="88">
        <f t="shared" si="1563"/>
        <v>0</v>
      </c>
      <c r="BO224" s="46" t="s">
        <v>225</v>
      </c>
      <c r="BP224" s="9">
        <v>26460</v>
      </c>
      <c r="BQ224" s="93">
        <v>0</v>
      </c>
      <c r="BR224" s="93">
        <f t="shared" si="1565"/>
        <v>0</v>
      </c>
      <c r="BS224" s="93">
        <f t="shared" si="1566"/>
        <v>0</v>
      </c>
      <c r="BT224" s="96">
        <f t="shared" si="1567"/>
        <v>0</v>
      </c>
      <c r="BU224" s="96">
        <f t="shared" si="1568"/>
        <v>0</v>
      </c>
      <c r="BV224" s="97"/>
      <c r="BW224" s="88"/>
      <c r="BX224" s="88"/>
      <c r="BY224" s="88"/>
      <c r="BZ224" s="88"/>
      <c r="CA224" s="88"/>
      <c r="CB224" s="96">
        <f t="shared" si="1569"/>
        <v>0</v>
      </c>
      <c r="CC224" s="88"/>
      <c r="CD224" s="88"/>
      <c r="CE224" s="88"/>
      <c r="CF224" s="88">
        <f t="shared" si="1570"/>
        <v>0</v>
      </c>
      <c r="CG224" s="88">
        <f t="shared" si="1571"/>
        <v>0</v>
      </c>
      <c r="CH224" s="46" t="s">
        <v>225</v>
      </c>
      <c r="CI224" s="9">
        <v>26460</v>
      </c>
      <c r="CJ224" s="99">
        <v>0</v>
      </c>
      <c r="CK224" s="99">
        <f t="shared" si="1573"/>
        <v>0</v>
      </c>
      <c r="CL224" s="99">
        <f t="shared" si="1574"/>
        <v>0</v>
      </c>
      <c r="CM224" s="96">
        <f t="shared" si="1575"/>
        <v>0</v>
      </c>
      <c r="CN224" s="96">
        <f t="shared" si="1576"/>
        <v>0</v>
      </c>
      <c r="CO224" s="97"/>
      <c r="CP224" s="88"/>
      <c r="CQ224" s="88"/>
      <c r="CR224" s="88"/>
      <c r="CS224" s="88"/>
      <c r="CT224" s="88"/>
      <c r="CU224" s="96">
        <f t="shared" si="1577"/>
        <v>0</v>
      </c>
      <c r="CV224" s="88"/>
      <c r="CW224" s="88"/>
      <c r="CX224" s="88"/>
      <c r="CY224" s="88">
        <f t="shared" si="1578"/>
        <v>0</v>
      </c>
      <c r="CZ224" s="88">
        <f t="shared" si="1579"/>
        <v>0</v>
      </c>
      <c r="DA224" s="46" t="s">
        <v>225</v>
      </c>
      <c r="DB224" s="9">
        <v>26460</v>
      </c>
      <c r="DC224" s="99">
        <v>0</v>
      </c>
      <c r="DD224" s="99">
        <f t="shared" ref="DD224" si="1591">ROUND(((CW224-CD224)/DB224/10),2)*-1</f>
        <v>0</v>
      </c>
      <c r="DE224" s="99">
        <f t="shared" si="1582"/>
        <v>0</v>
      </c>
      <c r="DF224" s="96">
        <f t="shared" si="1583"/>
        <v>0</v>
      </c>
      <c r="DG224" s="96">
        <f t="shared" si="1584"/>
        <v>0</v>
      </c>
      <c r="DH224" s="97"/>
      <c r="DI224" s="88"/>
      <c r="DJ224" s="88"/>
      <c r="DK224" s="88"/>
      <c r="DL224" s="88"/>
      <c r="DM224" s="88"/>
      <c r="DN224" s="96">
        <f t="shared" si="1585"/>
        <v>0</v>
      </c>
      <c r="DO224" s="88"/>
      <c r="DP224" s="88"/>
      <c r="DQ224" s="88"/>
      <c r="DR224" s="88">
        <f t="shared" si="1586"/>
        <v>0</v>
      </c>
      <c r="DS224" s="88">
        <f t="shared" si="1587"/>
        <v>0</v>
      </c>
      <c r="DT224" s="46" t="s">
        <v>225</v>
      </c>
      <c r="DU224" s="9">
        <v>26460</v>
      </c>
      <c r="DV224" s="99">
        <v>0</v>
      </c>
      <c r="DW224" s="99">
        <f t="shared" ref="DW224" si="1592">ROUND(((DP224-CW224)/DU224/10),2)*-1</f>
        <v>0</v>
      </c>
      <c r="DX224" s="99">
        <f t="shared" si="1590"/>
        <v>0</v>
      </c>
    </row>
    <row r="225" spans="1:128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41">
        <f t="shared" si="1539"/>
        <v>0</v>
      </c>
      <c r="I225" s="41">
        <f t="shared" si="1540"/>
        <v>0</v>
      </c>
      <c r="J225" s="5"/>
      <c r="K225" s="9"/>
      <c r="L225" s="9"/>
      <c r="M225" s="9"/>
      <c r="N225" s="9"/>
      <c r="O225" s="9"/>
      <c r="P225" s="41">
        <f t="shared" si="1541"/>
        <v>0</v>
      </c>
      <c r="Q225" s="9"/>
      <c r="R225" s="9"/>
      <c r="S225" s="9"/>
      <c r="T225" s="71">
        <f t="shared" si="1542"/>
        <v>0</v>
      </c>
      <c r="U225" s="71">
        <f t="shared" si="1543"/>
        <v>0</v>
      </c>
      <c r="V225" s="9">
        <f t="shared" si="1544"/>
        <v>0</v>
      </c>
      <c r="W225" s="9">
        <f t="shared" si="1544"/>
        <v>0</v>
      </c>
      <c r="X225" s="9">
        <v>40555</v>
      </c>
      <c r="Y225" s="46" t="s">
        <v>225</v>
      </c>
      <c r="Z225" s="76">
        <f t="shared" si="1545"/>
        <v>0</v>
      </c>
      <c r="AA225" s="76">
        <f t="shared" si="1546"/>
        <v>0</v>
      </c>
      <c r="AB225" s="76">
        <f t="shared" si="1547"/>
        <v>0</v>
      </c>
      <c r="AC225" s="47">
        <v>0</v>
      </c>
      <c r="AD225" s="47">
        <v>0</v>
      </c>
      <c r="AE225" s="47">
        <f t="shared" si="1548"/>
        <v>0</v>
      </c>
      <c r="AF225" s="41">
        <f t="shared" si="1549"/>
        <v>0</v>
      </c>
      <c r="AG225" s="41">
        <f t="shared" si="1550"/>
        <v>0</v>
      </c>
      <c r="AH225" s="5"/>
      <c r="AI225" s="9"/>
      <c r="AJ225" s="9"/>
      <c r="AK225" s="9"/>
      <c r="AL225" s="9"/>
      <c r="AM225" s="9"/>
      <c r="AN225" s="41">
        <f t="shared" si="1551"/>
        <v>0</v>
      </c>
      <c r="AO225" s="9"/>
      <c r="AP225" s="9"/>
      <c r="AQ225" s="9"/>
      <c r="AR225" s="88">
        <f t="shared" si="1552"/>
        <v>0</v>
      </c>
      <c r="AS225" s="88">
        <f t="shared" si="1553"/>
        <v>0</v>
      </c>
      <c r="AT225" s="9">
        <v>40555</v>
      </c>
      <c r="AU225" s="46" t="s">
        <v>225</v>
      </c>
      <c r="AV225" s="93">
        <f t="shared" si="1554"/>
        <v>0</v>
      </c>
      <c r="AW225" s="93">
        <v>0</v>
      </c>
      <c r="AX225" s="93">
        <f t="shared" si="1556"/>
        <v>0</v>
      </c>
      <c r="AY225" s="95">
        <f t="shared" si="1557"/>
        <v>0</v>
      </c>
      <c r="AZ225" s="95">
        <f t="shared" si="1558"/>
        <v>0</v>
      </c>
      <c r="BA225" s="96">
        <f t="shared" si="1559"/>
        <v>0</v>
      </c>
      <c r="BB225" s="96">
        <f t="shared" si="1560"/>
        <v>0</v>
      </c>
      <c r="BC225" s="97"/>
      <c r="BD225" s="88"/>
      <c r="BE225" s="88"/>
      <c r="BF225" s="88"/>
      <c r="BG225" s="88"/>
      <c r="BH225" s="88"/>
      <c r="BI225" s="96">
        <f t="shared" si="1561"/>
        <v>0</v>
      </c>
      <c r="BJ225" s="88"/>
      <c r="BK225" s="88"/>
      <c r="BL225" s="88"/>
      <c r="BM225" s="88">
        <f t="shared" si="1562"/>
        <v>0</v>
      </c>
      <c r="BN225" s="88">
        <f t="shared" si="1563"/>
        <v>0</v>
      </c>
      <c r="BO225" s="9">
        <v>40555</v>
      </c>
      <c r="BP225" s="46" t="s">
        <v>225</v>
      </c>
      <c r="BQ225" s="93">
        <f t="shared" si="1564"/>
        <v>0</v>
      </c>
      <c r="BR225" s="93">
        <v>0</v>
      </c>
      <c r="BS225" s="93">
        <f t="shared" si="1566"/>
        <v>0</v>
      </c>
      <c r="BT225" s="96">
        <f t="shared" si="1567"/>
        <v>0</v>
      </c>
      <c r="BU225" s="96">
        <f t="shared" si="1568"/>
        <v>0</v>
      </c>
      <c r="BV225" s="97"/>
      <c r="BW225" s="88"/>
      <c r="BX225" s="88"/>
      <c r="BY225" s="88"/>
      <c r="BZ225" s="88"/>
      <c r="CA225" s="88"/>
      <c r="CB225" s="96">
        <f t="shared" si="1569"/>
        <v>0</v>
      </c>
      <c r="CC225" s="88"/>
      <c r="CD225" s="88"/>
      <c r="CE225" s="88"/>
      <c r="CF225" s="88">
        <f t="shared" si="1570"/>
        <v>0</v>
      </c>
      <c r="CG225" s="88">
        <f t="shared" si="1571"/>
        <v>0</v>
      </c>
      <c r="CH225" s="9">
        <v>40555</v>
      </c>
      <c r="CI225" s="46" t="s">
        <v>225</v>
      </c>
      <c r="CJ225" s="99">
        <f t="shared" si="1572"/>
        <v>0</v>
      </c>
      <c r="CK225" s="99">
        <v>0</v>
      </c>
      <c r="CL225" s="99">
        <f t="shared" si="1574"/>
        <v>0</v>
      </c>
      <c r="CM225" s="96">
        <f t="shared" si="1575"/>
        <v>0</v>
      </c>
      <c r="CN225" s="96">
        <f t="shared" si="1576"/>
        <v>0</v>
      </c>
      <c r="CO225" s="97"/>
      <c r="CP225" s="88"/>
      <c r="CQ225" s="88"/>
      <c r="CR225" s="88"/>
      <c r="CS225" s="88"/>
      <c r="CT225" s="88"/>
      <c r="CU225" s="96">
        <f t="shared" si="1577"/>
        <v>0</v>
      </c>
      <c r="CV225" s="88"/>
      <c r="CW225" s="88"/>
      <c r="CX225" s="88"/>
      <c r="CY225" s="88">
        <f t="shared" si="1578"/>
        <v>0</v>
      </c>
      <c r="CZ225" s="88">
        <f t="shared" si="1579"/>
        <v>0</v>
      </c>
      <c r="DA225" s="9">
        <v>40555</v>
      </c>
      <c r="DB225" s="46" t="s">
        <v>225</v>
      </c>
      <c r="DC225" s="99">
        <f t="shared" ref="DC225" si="1593">ROUND(((CR225+CS225)-(BY225+BZ225))/DA225/10,2)*-1</f>
        <v>0</v>
      </c>
      <c r="DD225" s="99">
        <v>0</v>
      </c>
      <c r="DE225" s="99">
        <f t="shared" si="1582"/>
        <v>0</v>
      </c>
      <c r="DF225" s="96">
        <f t="shared" si="1583"/>
        <v>0</v>
      </c>
      <c r="DG225" s="96">
        <f t="shared" si="1584"/>
        <v>0</v>
      </c>
      <c r="DH225" s="97"/>
      <c r="DI225" s="88"/>
      <c r="DJ225" s="88"/>
      <c r="DK225" s="88"/>
      <c r="DL225" s="88"/>
      <c r="DM225" s="88"/>
      <c r="DN225" s="96">
        <f t="shared" si="1585"/>
        <v>0</v>
      </c>
      <c r="DO225" s="88"/>
      <c r="DP225" s="88"/>
      <c r="DQ225" s="88"/>
      <c r="DR225" s="88">
        <f t="shared" si="1586"/>
        <v>0</v>
      </c>
      <c r="DS225" s="88">
        <f t="shared" si="1587"/>
        <v>0</v>
      </c>
      <c r="DT225" s="9">
        <v>40555</v>
      </c>
      <c r="DU225" s="46" t="s">
        <v>225</v>
      </c>
      <c r="DV225" s="99">
        <f t="shared" ref="DV225" si="1594">ROUND(((DK225+DL225)-(CR225+CS225))/DT225/10,2)*-1</f>
        <v>0</v>
      </c>
      <c r="DW225" s="99">
        <v>0</v>
      </c>
      <c r="DX225" s="99">
        <f t="shared" si="1590"/>
        <v>0</v>
      </c>
    </row>
    <row r="226" spans="1:128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41">
        <f t="shared" si="1539"/>
        <v>0</v>
      </c>
      <c r="I226" s="41">
        <f t="shared" si="1540"/>
        <v>0</v>
      </c>
      <c r="J226" s="5"/>
      <c r="K226" s="9"/>
      <c r="L226" s="9"/>
      <c r="M226" s="9"/>
      <c r="N226" s="9"/>
      <c r="O226" s="9"/>
      <c r="P226" s="41">
        <f t="shared" si="1541"/>
        <v>0</v>
      </c>
      <c r="Q226" s="9"/>
      <c r="R226" s="9"/>
      <c r="S226" s="9"/>
      <c r="T226" s="71">
        <f t="shared" si="1542"/>
        <v>0</v>
      </c>
      <c r="U226" s="71">
        <f t="shared" si="1543"/>
        <v>0</v>
      </c>
      <c r="V226" s="9">
        <f t="shared" si="1544"/>
        <v>0</v>
      </c>
      <c r="W226" s="9">
        <f t="shared" si="1544"/>
        <v>0</v>
      </c>
      <c r="X226" s="46" t="s">
        <v>225</v>
      </c>
      <c r="Y226" s="9">
        <v>21384</v>
      </c>
      <c r="Z226" s="76">
        <f t="shared" si="1545"/>
        <v>0</v>
      </c>
      <c r="AA226" s="76">
        <f t="shared" si="1546"/>
        <v>0</v>
      </c>
      <c r="AB226" s="76">
        <f t="shared" si="1547"/>
        <v>0</v>
      </c>
      <c r="AC226" s="47">
        <v>0</v>
      </c>
      <c r="AD226" s="47">
        <v>0</v>
      </c>
      <c r="AE226" s="47">
        <f t="shared" si="1548"/>
        <v>0</v>
      </c>
      <c r="AF226" s="41">
        <f t="shared" si="1549"/>
        <v>0</v>
      </c>
      <c r="AG226" s="41">
        <f t="shared" si="1550"/>
        <v>0</v>
      </c>
      <c r="AH226" s="5"/>
      <c r="AI226" s="9"/>
      <c r="AJ226" s="9"/>
      <c r="AK226" s="9"/>
      <c r="AL226" s="9"/>
      <c r="AM226" s="9"/>
      <c r="AN226" s="41">
        <f t="shared" si="1551"/>
        <v>0</v>
      </c>
      <c r="AO226" s="9"/>
      <c r="AP226" s="9"/>
      <c r="AQ226" s="9"/>
      <c r="AR226" s="88">
        <f t="shared" si="1552"/>
        <v>0</v>
      </c>
      <c r="AS226" s="88">
        <f t="shared" si="1553"/>
        <v>0</v>
      </c>
      <c r="AT226" s="46" t="s">
        <v>225</v>
      </c>
      <c r="AU226" s="9">
        <v>21384</v>
      </c>
      <c r="AV226" s="93">
        <v>0</v>
      </c>
      <c r="AW226" s="93">
        <f t="shared" si="1555"/>
        <v>0</v>
      </c>
      <c r="AX226" s="93">
        <f t="shared" si="1556"/>
        <v>0</v>
      </c>
      <c r="AY226" s="95">
        <f t="shared" si="1557"/>
        <v>0</v>
      </c>
      <c r="AZ226" s="95">
        <f t="shared" si="1558"/>
        <v>0</v>
      </c>
      <c r="BA226" s="96">
        <f t="shared" si="1559"/>
        <v>0</v>
      </c>
      <c r="BB226" s="96">
        <f t="shared" si="1560"/>
        <v>0</v>
      </c>
      <c r="BC226" s="97"/>
      <c r="BD226" s="88"/>
      <c r="BE226" s="88"/>
      <c r="BF226" s="88"/>
      <c r="BG226" s="88"/>
      <c r="BH226" s="88"/>
      <c r="BI226" s="96">
        <f t="shared" si="1561"/>
        <v>0</v>
      </c>
      <c r="BJ226" s="88"/>
      <c r="BK226" s="88"/>
      <c r="BL226" s="88"/>
      <c r="BM226" s="88">
        <f t="shared" si="1562"/>
        <v>0</v>
      </c>
      <c r="BN226" s="88">
        <f t="shared" si="1563"/>
        <v>0</v>
      </c>
      <c r="BO226" s="46" t="s">
        <v>225</v>
      </c>
      <c r="BP226" s="9">
        <v>21384</v>
      </c>
      <c r="BQ226" s="93">
        <v>0</v>
      </c>
      <c r="BR226" s="93">
        <f t="shared" si="1565"/>
        <v>0</v>
      </c>
      <c r="BS226" s="93">
        <f t="shared" si="1566"/>
        <v>0</v>
      </c>
      <c r="BT226" s="96">
        <f t="shared" si="1567"/>
        <v>0</v>
      </c>
      <c r="BU226" s="96">
        <f t="shared" si="1568"/>
        <v>0</v>
      </c>
      <c r="BV226" s="97"/>
      <c r="BW226" s="88"/>
      <c r="BX226" s="88"/>
      <c r="BY226" s="88"/>
      <c r="BZ226" s="88"/>
      <c r="CA226" s="88"/>
      <c r="CB226" s="96">
        <f t="shared" si="1569"/>
        <v>0</v>
      </c>
      <c r="CC226" s="88"/>
      <c r="CD226" s="88"/>
      <c r="CE226" s="88"/>
      <c r="CF226" s="88">
        <f t="shared" si="1570"/>
        <v>0</v>
      </c>
      <c r="CG226" s="88">
        <f t="shared" si="1571"/>
        <v>0</v>
      </c>
      <c r="CH226" s="46" t="s">
        <v>225</v>
      </c>
      <c r="CI226" s="9">
        <v>21384</v>
      </c>
      <c r="CJ226" s="99">
        <v>0</v>
      </c>
      <c r="CK226" s="99">
        <f t="shared" si="1573"/>
        <v>0</v>
      </c>
      <c r="CL226" s="99">
        <f t="shared" si="1574"/>
        <v>0</v>
      </c>
      <c r="CM226" s="96">
        <f t="shared" si="1575"/>
        <v>0</v>
      </c>
      <c r="CN226" s="96">
        <f t="shared" si="1576"/>
        <v>0</v>
      </c>
      <c r="CO226" s="97"/>
      <c r="CP226" s="88"/>
      <c r="CQ226" s="88"/>
      <c r="CR226" s="88"/>
      <c r="CS226" s="88"/>
      <c r="CT226" s="88"/>
      <c r="CU226" s="96">
        <f t="shared" si="1577"/>
        <v>0</v>
      </c>
      <c r="CV226" s="88"/>
      <c r="CW226" s="88"/>
      <c r="CX226" s="88"/>
      <c r="CY226" s="88">
        <f t="shared" si="1578"/>
        <v>0</v>
      </c>
      <c r="CZ226" s="88">
        <f t="shared" si="1579"/>
        <v>0</v>
      </c>
      <c r="DA226" s="46" t="s">
        <v>225</v>
      </c>
      <c r="DB226" s="9">
        <v>21384</v>
      </c>
      <c r="DC226" s="99">
        <v>0</v>
      </c>
      <c r="DD226" s="99">
        <f t="shared" ref="DD226" si="1595">ROUND(((CW226-CD226)/DB226/10),2)*-1</f>
        <v>0</v>
      </c>
      <c r="DE226" s="99">
        <f t="shared" si="1582"/>
        <v>0</v>
      </c>
      <c r="DF226" s="96">
        <f t="shared" si="1583"/>
        <v>0</v>
      </c>
      <c r="DG226" s="96">
        <f t="shared" si="1584"/>
        <v>0</v>
      </c>
      <c r="DH226" s="97"/>
      <c r="DI226" s="88"/>
      <c r="DJ226" s="88"/>
      <c r="DK226" s="88"/>
      <c r="DL226" s="88"/>
      <c r="DM226" s="88"/>
      <c r="DN226" s="96">
        <f t="shared" si="1585"/>
        <v>0</v>
      </c>
      <c r="DO226" s="88"/>
      <c r="DP226" s="88"/>
      <c r="DQ226" s="88"/>
      <c r="DR226" s="88">
        <f t="shared" si="1586"/>
        <v>0</v>
      </c>
      <c r="DS226" s="88">
        <f t="shared" si="1587"/>
        <v>0</v>
      </c>
      <c r="DT226" s="46" t="s">
        <v>225</v>
      </c>
      <c r="DU226" s="9">
        <v>21384</v>
      </c>
      <c r="DV226" s="99">
        <v>0</v>
      </c>
      <c r="DW226" s="99">
        <f t="shared" ref="DW226" si="1596">ROUND(((DP226-CW226)/DU226/10),2)*-1</f>
        <v>0</v>
      </c>
      <c r="DX226" s="99">
        <f t="shared" si="1590"/>
        <v>0</v>
      </c>
    </row>
    <row r="227" spans="1:128" x14ac:dyDescent="0.25">
      <c r="A227" s="30"/>
      <c r="B227" s="31"/>
      <c r="C227" s="32"/>
      <c r="D227" s="33" t="s">
        <v>190</v>
      </c>
      <c r="E227" s="31"/>
      <c r="F227" s="31"/>
      <c r="G227" s="32"/>
      <c r="H227" s="34">
        <f t="shared" ref="H227:AB227" si="1597">SUBTOTAL(9,H220:H226)</f>
        <v>0</v>
      </c>
      <c r="I227" s="34">
        <f t="shared" si="1597"/>
        <v>0</v>
      </c>
      <c r="J227" s="34">
        <f t="shared" si="1597"/>
        <v>0</v>
      </c>
      <c r="K227" s="34">
        <f t="shared" si="1597"/>
        <v>0</v>
      </c>
      <c r="L227" s="34">
        <f t="shared" si="1597"/>
        <v>0</v>
      </c>
      <c r="M227" s="34">
        <f t="shared" si="1597"/>
        <v>0</v>
      </c>
      <c r="N227" s="34">
        <f t="shared" si="1597"/>
        <v>0</v>
      </c>
      <c r="O227" s="34">
        <f t="shared" si="1597"/>
        <v>0</v>
      </c>
      <c r="P227" s="34">
        <f t="shared" si="1597"/>
        <v>0</v>
      </c>
      <c r="Q227" s="34">
        <f t="shared" si="1597"/>
        <v>0</v>
      </c>
      <c r="R227" s="34">
        <f t="shared" si="1597"/>
        <v>0</v>
      </c>
      <c r="S227" s="34">
        <f t="shared" si="1597"/>
        <v>0</v>
      </c>
      <c r="T227" s="34">
        <f t="shared" si="1597"/>
        <v>0</v>
      </c>
      <c r="U227" s="34">
        <f t="shared" si="1597"/>
        <v>0</v>
      </c>
      <c r="V227" s="34">
        <f t="shared" si="1597"/>
        <v>0</v>
      </c>
      <c r="W227" s="34">
        <f t="shared" si="1597"/>
        <v>0</v>
      </c>
      <c r="X227" s="34">
        <f t="shared" si="1597"/>
        <v>187619.49046660832</v>
      </c>
      <c r="Y227" s="34">
        <f t="shared" si="1597"/>
        <v>110734</v>
      </c>
      <c r="Z227" s="48">
        <f t="shared" si="1597"/>
        <v>0</v>
      </c>
      <c r="AA227" s="48">
        <f t="shared" si="1597"/>
        <v>0</v>
      </c>
      <c r="AB227" s="48">
        <f t="shared" si="1597"/>
        <v>0</v>
      </c>
      <c r="AC227" s="48">
        <v>0</v>
      </c>
      <c r="AD227" s="48">
        <v>0</v>
      </c>
      <c r="AE227" s="48">
        <f t="shared" ref="AE227:AX227" si="1598">SUBTOTAL(9,AE220:AE226)</f>
        <v>0</v>
      </c>
      <c r="AF227" s="34">
        <f t="shared" si="1598"/>
        <v>0</v>
      </c>
      <c r="AG227" s="34">
        <f t="shared" si="1598"/>
        <v>0</v>
      </c>
      <c r="AH227" s="34">
        <f t="shared" si="1598"/>
        <v>0</v>
      </c>
      <c r="AI227" s="34">
        <f t="shared" si="1598"/>
        <v>0</v>
      </c>
      <c r="AJ227" s="34">
        <f t="shared" si="1598"/>
        <v>0</v>
      </c>
      <c r="AK227" s="34">
        <f t="shared" si="1598"/>
        <v>0</v>
      </c>
      <c r="AL227" s="34">
        <f t="shared" si="1598"/>
        <v>0</v>
      </c>
      <c r="AM227" s="34">
        <f t="shared" si="1598"/>
        <v>0</v>
      </c>
      <c r="AN227" s="34">
        <f t="shared" si="1598"/>
        <v>0</v>
      </c>
      <c r="AO227" s="34">
        <f t="shared" si="1598"/>
        <v>0</v>
      </c>
      <c r="AP227" s="34">
        <f t="shared" si="1598"/>
        <v>0</v>
      </c>
      <c r="AQ227" s="34">
        <f t="shared" si="1598"/>
        <v>0</v>
      </c>
      <c r="AR227" s="34">
        <f t="shared" si="1598"/>
        <v>0</v>
      </c>
      <c r="AS227" s="34">
        <f t="shared" si="1598"/>
        <v>0</v>
      </c>
      <c r="AT227" s="34">
        <f t="shared" si="1598"/>
        <v>187619.49046660832</v>
      </c>
      <c r="AU227" s="34">
        <f t="shared" si="1598"/>
        <v>110734</v>
      </c>
      <c r="AV227" s="48">
        <f t="shared" si="1598"/>
        <v>0</v>
      </c>
      <c r="AW227" s="48">
        <f t="shared" si="1598"/>
        <v>0</v>
      </c>
      <c r="AX227" s="48">
        <f t="shared" si="1598"/>
        <v>0</v>
      </c>
      <c r="AY227"/>
      <c r="AZ227"/>
      <c r="BA227" s="34">
        <f t="shared" ref="BA227:BS227" si="1599">SUBTOTAL(9,BA220:BA226)</f>
        <v>0</v>
      </c>
      <c r="BB227" s="34">
        <f t="shared" si="1599"/>
        <v>0</v>
      </c>
      <c r="BC227" s="34">
        <f t="shared" si="1599"/>
        <v>0</v>
      </c>
      <c r="BD227" s="34">
        <f t="shared" si="1599"/>
        <v>0</v>
      </c>
      <c r="BE227" s="34">
        <f t="shared" si="1599"/>
        <v>0</v>
      </c>
      <c r="BF227" s="34">
        <f t="shared" si="1599"/>
        <v>0</v>
      </c>
      <c r="BG227" s="34">
        <f t="shared" si="1599"/>
        <v>0</v>
      </c>
      <c r="BH227" s="34">
        <f t="shared" si="1599"/>
        <v>0</v>
      </c>
      <c r="BI227" s="34">
        <f t="shared" si="1599"/>
        <v>0</v>
      </c>
      <c r="BJ227" s="34">
        <f t="shared" si="1599"/>
        <v>0</v>
      </c>
      <c r="BK227" s="34">
        <f t="shared" si="1599"/>
        <v>0</v>
      </c>
      <c r="BL227" s="34">
        <f t="shared" si="1599"/>
        <v>0</v>
      </c>
      <c r="BM227" s="34">
        <f t="shared" si="1599"/>
        <v>0</v>
      </c>
      <c r="BN227" s="34">
        <f t="shared" si="1599"/>
        <v>0</v>
      </c>
      <c r="BO227" s="34">
        <f t="shared" si="1599"/>
        <v>187619.49046660832</v>
      </c>
      <c r="BP227" s="34">
        <f t="shared" si="1599"/>
        <v>110734</v>
      </c>
      <c r="BQ227" s="48">
        <f t="shared" si="1599"/>
        <v>0</v>
      </c>
      <c r="BR227" s="48">
        <f t="shared" si="1599"/>
        <v>0</v>
      </c>
      <c r="BS227" s="48">
        <f t="shared" si="1599"/>
        <v>0</v>
      </c>
      <c r="BT227" s="34">
        <f t="shared" ref="BT227:CL227" si="1600">SUBTOTAL(9,BT220:BT226)</f>
        <v>0</v>
      </c>
      <c r="BU227" s="34">
        <f t="shared" si="1600"/>
        <v>0</v>
      </c>
      <c r="BV227" s="34">
        <f t="shared" si="1600"/>
        <v>0</v>
      </c>
      <c r="BW227" s="34">
        <f t="shared" si="1600"/>
        <v>0</v>
      </c>
      <c r="BX227" s="34">
        <f t="shared" si="1600"/>
        <v>0</v>
      </c>
      <c r="BY227" s="34">
        <f t="shared" si="1600"/>
        <v>0</v>
      </c>
      <c r="BZ227" s="34">
        <f t="shared" si="1600"/>
        <v>0</v>
      </c>
      <c r="CA227" s="34">
        <f t="shared" si="1600"/>
        <v>0</v>
      </c>
      <c r="CB227" s="34">
        <f t="shared" si="1600"/>
        <v>0</v>
      </c>
      <c r="CC227" s="34">
        <f t="shared" si="1600"/>
        <v>0</v>
      </c>
      <c r="CD227" s="34">
        <f t="shared" si="1600"/>
        <v>0</v>
      </c>
      <c r="CE227" s="34">
        <f t="shared" si="1600"/>
        <v>0</v>
      </c>
      <c r="CF227" s="34">
        <f t="shared" si="1600"/>
        <v>0</v>
      </c>
      <c r="CG227" s="34">
        <f t="shared" si="1600"/>
        <v>0</v>
      </c>
      <c r="CH227" s="34">
        <f t="shared" si="1600"/>
        <v>187619.49046660832</v>
      </c>
      <c r="CI227" s="34">
        <f t="shared" si="1600"/>
        <v>110734</v>
      </c>
      <c r="CJ227" s="63">
        <f t="shared" si="1600"/>
        <v>0</v>
      </c>
      <c r="CK227" s="63">
        <f t="shared" si="1600"/>
        <v>0</v>
      </c>
      <c r="CL227" s="63">
        <f t="shared" si="1600"/>
        <v>0</v>
      </c>
      <c r="CM227" s="34">
        <f t="shared" ref="CM227:DE227" si="1601">SUBTOTAL(9,CM220:CM226)</f>
        <v>0</v>
      </c>
      <c r="CN227" s="34">
        <f t="shared" si="1601"/>
        <v>0</v>
      </c>
      <c r="CO227" s="34">
        <f t="shared" si="1601"/>
        <v>0</v>
      </c>
      <c r="CP227" s="34">
        <f t="shared" si="1601"/>
        <v>0</v>
      </c>
      <c r="CQ227" s="34">
        <f t="shared" si="1601"/>
        <v>0</v>
      </c>
      <c r="CR227" s="34">
        <f t="shared" si="1601"/>
        <v>0</v>
      </c>
      <c r="CS227" s="34">
        <f t="shared" si="1601"/>
        <v>0</v>
      </c>
      <c r="CT227" s="34">
        <f t="shared" si="1601"/>
        <v>0</v>
      </c>
      <c r="CU227" s="34">
        <f t="shared" si="1601"/>
        <v>0</v>
      </c>
      <c r="CV227" s="34">
        <f t="shared" si="1601"/>
        <v>0</v>
      </c>
      <c r="CW227" s="34">
        <f t="shared" si="1601"/>
        <v>0</v>
      </c>
      <c r="CX227" s="34">
        <f t="shared" si="1601"/>
        <v>0</v>
      </c>
      <c r="CY227" s="34">
        <f t="shared" si="1601"/>
        <v>0</v>
      </c>
      <c r="CZ227" s="34">
        <f t="shared" si="1601"/>
        <v>0</v>
      </c>
      <c r="DA227" s="34">
        <f t="shared" si="1601"/>
        <v>187619.49046660832</v>
      </c>
      <c r="DB227" s="34">
        <f t="shared" si="1601"/>
        <v>110734</v>
      </c>
      <c r="DC227" s="63">
        <f t="shared" si="1601"/>
        <v>0</v>
      </c>
      <c r="DD227" s="63">
        <f t="shared" si="1601"/>
        <v>0</v>
      </c>
      <c r="DE227" s="63">
        <f t="shared" si="1601"/>
        <v>0</v>
      </c>
      <c r="DF227" s="34">
        <f t="shared" ref="DF227:DX227" si="1602">SUBTOTAL(9,DF220:DF226)</f>
        <v>0</v>
      </c>
      <c r="DG227" s="34">
        <f t="shared" si="1602"/>
        <v>0</v>
      </c>
      <c r="DH227" s="34">
        <f t="shared" si="1602"/>
        <v>0</v>
      </c>
      <c r="DI227" s="34">
        <f t="shared" si="1602"/>
        <v>0</v>
      </c>
      <c r="DJ227" s="34">
        <f t="shared" si="1602"/>
        <v>0</v>
      </c>
      <c r="DK227" s="34">
        <f t="shared" si="1602"/>
        <v>0</v>
      </c>
      <c r="DL227" s="34">
        <f t="shared" si="1602"/>
        <v>0</v>
      </c>
      <c r="DM227" s="34">
        <f t="shared" si="1602"/>
        <v>0</v>
      </c>
      <c r="DN227" s="34">
        <f t="shared" si="1602"/>
        <v>0</v>
      </c>
      <c r="DO227" s="34">
        <f t="shared" si="1602"/>
        <v>0</v>
      </c>
      <c r="DP227" s="34">
        <f t="shared" si="1602"/>
        <v>0</v>
      </c>
      <c r="DQ227" s="34">
        <f t="shared" si="1602"/>
        <v>0</v>
      </c>
      <c r="DR227" s="34">
        <f t="shared" si="1602"/>
        <v>0</v>
      </c>
      <c r="DS227" s="34">
        <f t="shared" si="1602"/>
        <v>0</v>
      </c>
      <c r="DT227" s="34">
        <f t="shared" si="1602"/>
        <v>187619.49046660832</v>
      </c>
      <c r="DU227" s="34">
        <f t="shared" si="1602"/>
        <v>110734</v>
      </c>
      <c r="DV227" s="63">
        <f t="shared" si="1602"/>
        <v>0</v>
      </c>
      <c r="DW227" s="63">
        <f t="shared" si="1602"/>
        <v>0</v>
      </c>
      <c r="DX227" s="63">
        <f t="shared" si="1602"/>
        <v>0</v>
      </c>
    </row>
    <row r="228" spans="1:128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41">
        <f t="shared" ref="H228:H233" si="1603">I228+P228</f>
        <v>0</v>
      </c>
      <c r="I228" s="41">
        <f t="shared" ref="I228:I233" si="1604">K228+L228+M228+N228+O228</f>
        <v>0</v>
      </c>
      <c r="J228" s="5"/>
      <c r="K228" s="9"/>
      <c r="L228" s="9"/>
      <c r="M228" s="9"/>
      <c r="N228" s="9"/>
      <c r="O228" s="9"/>
      <c r="P228" s="41">
        <f t="shared" ref="P228:P233" si="1605">Q228+R228+S228</f>
        <v>0</v>
      </c>
      <c r="Q228" s="9"/>
      <c r="R228" s="9"/>
      <c r="S228" s="9"/>
      <c r="T228" s="71">
        <f t="shared" ref="T228:T233" si="1606">(L228+M228+N228)*-1</f>
        <v>0</v>
      </c>
      <c r="U228" s="71">
        <f t="shared" ref="U228:U233" si="1607">(Q228+R228)*-1</f>
        <v>0</v>
      </c>
      <c r="V228" s="9">
        <f t="shared" ref="V228:W233" si="1608">ROUND(T228*0.65,0)</f>
        <v>0</v>
      </c>
      <c r="W228" s="9">
        <f t="shared" si="1608"/>
        <v>0</v>
      </c>
      <c r="X228" s="9">
        <v>52259</v>
      </c>
      <c r="Y228" s="9">
        <v>21350</v>
      </c>
      <c r="Z228" s="76">
        <f t="shared" ref="Z228:Z233" si="1609">IF(T228=0,0,ROUND((T228+L228)/X228/10,2))</f>
        <v>0</v>
      </c>
      <c r="AA228" s="76">
        <f t="shared" ref="AA228:AA233" si="1610">IF(U228=0,0,ROUND((U228+Q228)/Y228/10,2))</f>
        <v>0</v>
      </c>
      <c r="AB228" s="76">
        <f t="shared" ref="AB228:AB233" si="1611">Z228+AA228</f>
        <v>0</v>
      </c>
      <c r="AC228" s="47">
        <v>0</v>
      </c>
      <c r="AD228" s="47">
        <v>0</v>
      </c>
      <c r="AE228" s="47">
        <f t="shared" ref="AE228:AE233" si="1612">AC228+AD228</f>
        <v>0</v>
      </c>
      <c r="AF228" s="41">
        <f t="shared" ref="AF228:AF233" si="1613">AG228+AN228</f>
        <v>0</v>
      </c>
      <c r="AG228" s="41">
        <f t="shared" ref="AG228:AG233" si="1614">AI228+AJ228+AK228+AL228+AM228</f>
        <v>0</v>
      </c>
      <c r="AH228" s="5"/>
      <c r="AI228" s="9"/>
      <c r="AJ228" s="9"/>
      <c r="AK228" s="9"/>
      <c r="AL228" s="9"/>
      <c r="AM228" s="9"/>
      <c r="AN228" s="41">
        <f t="shared" ref="AN228:AN233" si="1615">AO228+AP228+AQ228</f>
        <v>0</v>
      </c>
      <c r="AO228" s="9"/>
      <c r="AP228" s="9"/>
      <c r="AQ228" s="9"/>
      <c r="AR228" s="88">
        <f t="shared" ref="AR228:AR233" si="1616">((AL228+AK228+AJ228)-((V228)*-1))*-1</f>
        <v>0</v>
      </c>
      <c r="AS228" s="88">
        <f t="shared" ref="AS228:AS233" si="1617">((AO228+AP228)-((W228)*-1))*-1</f>
        <v>0</v>
      </c>
      <c r="AT228" s="9">
        <v>52259</v>
      </c>
      <c r="AU228" s="9">
        <v>21350</v>
      </c>
      <c r="AV228" s="93">
        <f t="shared" ref="AV228:AV232" si="1618">ROUND((AY228/AT228/10)+(AC228),2)*-1</f>
        <v>0</v>
      </c>
      <c r="AW228" s="93">
        <f t="shared" ref="AW228:AW233" si="1619">ROUND((AZ228/AU228/10)+AD228,2)*-1</f>
        <v>0</v>
      </c>
      <c r="AX228" s="93">
        <f t="shared" ref="AX228:AX233" si="1620">AV228+AW228</f>
        <v>0</v>
      </c>
      <c r="AY228" s="95">
        <f t="shared" ref="AY228:AY233" si="1621">AK228+AL228</f>
        <v>0</v>
      </c>
      <c r="AZ228" s="95">
        <f t="shared" ref="AZ228:AZ233" si="1622">AP228</f>
        <v>0</v>
      </c>
      <c r="BA228" s="96">
        <f t="shared" ref="BA228:BA233" si="1623">BB228+BI228</f>
        <v>0</v>
      </c>
      <c r="BB228" s="96">
        <f t="shared" ref="BB228:BB233" si="1624">BD228+BE228+BF228+BG228+BH228</f>
        <v>0</v>
      </c>
      <c r="BC228" s="97"/>
      <c r="BD228" s="88"/>
      <c r="BE228" s="88"/>
      <c r="BF228" s="88"/>
      <c r="BG228" s="88"/>
      <c r="BH228" s="88"/>
      <c r="BI228" s="96">
        <f t="shared" ref="BI228:BI233" si="1625">BJ228+BK228+BL228</f>
        <v>0</v>
      </c>
      <c r="BJ228" s="88"/>
      <c r="BK228" s="88"/>
      <c r="BL228" s="88"/>
      <c r="BM228" s="88">
        <f t="shared" ref="BM228:BM233" si="1626">(BE228+BF228+BG228)-(AJ228+AK228+AL228)</f>
        <v>0</v>
      </c>
      <c r="BN228" s="88">
        <f t="shared" ref="BN228:BN233" si="1627">(BJ228+BK228)-(AO228+AP228)</f>
        <v>0</v>
      </c>
      <c r="BO228" s="9">
        <v>52259</v>
      </c>
      <c r="BP228" s="9">
        <v>21350</v>
      </c>
      <c r="BQ228" s="93">
        <f t="shared" ref="BQ228:BQ232" si="1628">ROUND(((BF228+BG228)-(AK228+AL228))/BO228/10,2)*-1</f>
        <v>0</v>
      </c>
      <c r="BR228" s="93">
        <f t="shared" ref="BR228:BR233" si="1629">ROUND(((BK228-AP228)/BP228/10),2)*-1</f>
        <v>0</v>
      </c>
      <c r="BS228" s="93">
        <f t="shared" ref="BS228:BS233" si="1630">BQ228+BR228</f>
        <v>0</v>
      </c>
      <c r="BT228" s="96">
        <f t="shared" ref="BT228:BT233" si="1631">BU228+CB228</f>
        <v>0</v>
      </c>
      <c r="BU228" s="96">
        <f t="shared" ref="BU228:BU233" si="1632">BW228+BX228+BY228+BZ228+CA228</f>
        <v>0</v>
      </c>
      <c r="BV228" s="97"/>
      <c r="BW228" s="88"/>
      <c r="BX228" s="88"/>
      <c r="BY228" s="88"/>
      <c r="BZ228" s="88"/>
      <c r="CA228" s="88"/>
      <c r="CB228" s="96">
        <f t="shared" ref="CB228:CB233" si="1633">CC228+CD228+CE228</f>
        <v>0</v>
      </c>
      <c r="CC228" s="88"/>
      <c r="CD228" s="88"/>
      <c r="CE228" s="88"/>
      <c r="CF228" s="88">
        <f t="shared" ref="CF228:CF233" si="1634">(BX228+BY228+BZ228)-(BE228+BF228+BG228)</f>
        <v>0</v>
      </c>
      <c r="CG228" s="88">
        <f t="shared" ref="CG228:CG233" si="1635">(CC228+CD228)-(BJ228+BK228)</f>
        <v>0</v>
      </c>
      <c r="CH228" s="9">
        <v>52259</v>
      </c>
      <c r="CI228" s="9">
        <v>21350</v>
      </c>
      <c r="CJ228" s="99">
        <f t="shared" ref="CJ228:CJ232" si="1636">ROUND(((BY228+BZ228)-(BF228+BG228))/CH228/10,2)*-1</f>
        <v>0</v>
      </c>
      <c r="CK228" s="99">
        <f t="shared" ref="CK228:CK233" si="1637">ROUND(((CD228-BK228)/CI228/10),2)*-1</f>
        <v>0</v>
      </c>
      <c r="CL228" s="99">
        <f t="shared" ref="CL228:CL233" si="1638">CJ228+CK228</f>
        <v>0</v>
      </c>
      <c r="CM228" s="96">
        <f t="shared" ref="CM228:CM233" si="1639">CN228+CU228</f>
        <v>0</v>
      </c>
      <c r="CN228" s="96">
        <f t="shared" ref="CN228:CN233" si="1640">CP228+CQ228+CR228+CS228+CT228</f>
        <v>0</v>
      </c>
      <c r="CO228" s="97"/>
      <c r="CP228" s="88"/>
      <c r="CQ228" s="88"/>
      <c r="CR228" s="88"/>
      <c r="CS228" s="88"/>
      <c r="CT228" s="88"/>
      <c r="CU228" s="96">
        <f t="shared" ref="CU228:CU233" si="1641">CV228+CW228+CX228</f>
        <v>0</v>
      </c>
      <c r="CV228" s="88"/>
      <c r="CW228" s="88"/>
      <c r="CX228" s="88"/>
      <c r="CY228" s="88">
        <f t="shared" ref="CY228:CY233" si="1642">(CQ228+CR228+CS228)-(BX228+BY228+BZ228)</f>
        <v>0</v>
      </c>
      <c r="CZ228" s="88">
        <f t="shared" ref="CZ228:CZ233" si="1643">(CV228+CW228)-(CC228+CD228)</f>
        <v>0</v>
      </c>
      <c r="DA228" s="9">
        <v>52259</v>
      </c>
      <c r="DB228" s="9">
        <v>21350</v>
      </c>
      <c r="DC228" s="99">
        <f t="shared" ref="DC228:DC229" si="1644">ROUND(((CR228+CS228)-(BY228+BZ228))/DA228/10,2)*-1</f>
        <v>0</v>
      </c>
      <c r="DD228" s="99">
        <f t="shared" ref="DD228:DD229" si="1645">ROUND(((CW228-CD228)/DB228/10),2)*-1</f>
        <v>0</v>
      </c>
      <c r="DE228" s="99">
        <f t="shared" ref="DE228:DE233" si="1646">DC228+DD228</f>
        <v>0</v>
      </c>
      <c r="DF228" s="96">
        <f t="shared" ref="DF228:DF233" si="1647">DG228+DN228</f>
        <v>0</v>
      </c>
      <c r="DG228" s="96">
        <f t="shared" ref="DG228:DG233" si="1648">DI228+DJ228+DK228+DL228+DM228</f>
        <v>0</v>
      </c>
      <c r="DH228" s="97"/>
      <c r="DI228" s="88"/>
      <c r="DJ228" s="88"/>
      <c r="DK228" s="88"/>
      <c r="DL228" s="88"/>
      <c r="DM228" s="88"/>
      <c r="DN228" s="96">
        <f t="shared" ref="DN228:DN233" si="1649">DO228+DP228+DQ228</f>
        <v>0</v>
      </c>
      <c r="DO228" s="88"/>
      <c r="DP228" s="88"/>
      <c r="DQ228" s="88"/>
      <c r="DR228" s="88">
        <f t="shared" ref="DR228:DR233" si="1650">(DJ228+DK228+DL228)-(CQ228+CR228+CS228)</f>
        <v>0</v>
      </c>
      <c r="DS228" s="88">
        <f t="shared" ref="DS228:DS233" si="1651">(DO228+DP228)-(CV228+CW228)</f>
        <v>0</v>
      </c>
      <c r="DT228" s="9">
        <v>52259</v>
      </c>
      <c r="DU228" s="9">
        <v>21350</v>
      </c>
      <c r="DV228" s="99">
        <f t="shared" ref="DV228:DV229" si="1652">ROUND(((DK228+DL228)-(CR228+CS228))/DT228/10,2)*-1</f>
        <v>0</v>
      </c>
      <c r="DW228" s="99">
        <f t="shared" ref="DW228:DW229" si="1653">ROUND(((DP228-CW228)/DU228/10),2)*-1</f>
        <v>0</v>
      </c>
      <c r="DX228" s="99">
        <f t="shared" ref="DX228:DX233" si="1654">DV228+DW228</f>
        <v>0</v>
      </c>
    </row>
    <row r="229" spans="1:128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41">
        <f t="shared" si="1603"/>
        <v>0</v>
      </c>
      <c r="I229" s="41">
        <f t="shared" si="1604"/>
        <v>0</v>
      </c>
      <c r="J229" s="5"/>
      <c r="K229" s="9"/>
      <c r="L229" s="9"/>
      <c r="M229" s="9"/>
      <c r="N229" s="9"/>
      <c r="O229" s="9"/>
      <c r="P229" s="41">
        <f t="shared" si="1605"/>
        <v>0</v>
      </c>
      <c r="Q229" s="9"/>
      <c r="R229" s="9"/>
      <c r="S229" s="9"/>
      <c r="T229" s="71">
        <f t="shared" si="1606"/>
        <v>0</v>
      </c>
      <c r="U229" s="71">
        <f t="shared" si="1607"/>
        <v>0</v>
      </c>
      <c r="V229" s="9">
        <f t="shared" si="1608"/>
        <v>0</v>
      </c>
      <c r="W229" s="9">
        <f t="shared" si="1608"/>
        <v>0</v>
      </c>
      <c r="X229" s="9">
        <v>52259</v>
      </c>
      <c r="Y229" s="9">
        <v>21350</v>
      </c>
      <c r="Z229" s="76">
        <f t="shared" si="1609"/>
        <v>0</v>
      </c>
      <c r="AA229" s="76">
        <f t="shared" si="1610"/>
        <v>0</v>
      </c>
      <c r="AB229" s="76">
        <f t="shared" si="1611"/>
        <v>0</v>
      </c>
      <c r="AC229" s="47">
        <v>0</v>
      </c>
      <c r="AD229" s="47">
        <v>0</v>
      </c>
      <c r="AE229" s="47">
        <f t="shared" si="1612"/>
        <v>0</v>
      </c>
      <c r="AF229" s="41">
        <f t="shared" si="1613"/>
        <v>0</v>
      </c>
      <c r="AG229" s="41">
        <f t="shared" si="1614"/>
        <v>0</v>
      </c>
      <c r="AH229" s="5"/>
      <c r="AI229" s="9"/>
      <c r="AJ229" s="9"/>
      <c r="AK229" s="9"/>
      <c r="AL229" s="9"/>
      <c r="AM229" s="9"/>
      <c r="AN229" s="41">
        <f t="shared" si="1615"/>
        <v>0</v>
      </c>
      <c r="AO229" s="9"/>
      <c r="AP229" s="9"/>
      <c r="AQ229" s="9"/>
      <c r="AR229" s="88">
        <f t="shared" si="1616"/>
        <v>0</v>
      </c>
      <c r="AS229" s="88">
        <f t="shared" si="1617"/>
        <v>0</v>
      </c>
      <c r="AT229" s="9">
        <v>52259</v>
      </c>
      <c r="AU229" s="9">
        <v>21350</v>
      </c>
      <c r="AV229" s="93">
        <f t="shared" si="1618"/>
        <v>0</v>
      </c>
      <c r="AW229" s="93">
        <f t="shared" si="1619"/>
        <v>0</v>
      </c>
      <c r="AX229" s="93">
        <f t="shared" si="1620"/>
        <v>0</v>
      </c>
      <c r="AY229" s="95">
        <f t="shared" si="1621"/>
        <v>0</v>
      </c>
      <c r="AZ229" s="95">
        <f t="shared" si="1622"/>
        <v>0</v>
      </c>
      <c r="BA229" s="96">
        <f t="shared" si="1623"/>
        <v>0</v>
      </c>
      <c r="BB229" s="96">
        <f t="shared" si="1624"/>
        <v>0</v>
      </c>
      <c r="BC229" s="97"/>
      <c r="BD229" s="88"/>
      <c r="BE229" s="88"/>
      <c r="BF229" s="88"/>
      <c r="BG229" s="88"/>
      <c r="BH229" s="88"/>
      <c r="BI229" s="96">
        <f t="shared" si="1625"/>
        <v>0</v>
      </c>
      <c r="BJ229" s="88"/>
      <c r="BK229" s="88"/>
      <c r="BL229" s="88"/>
      <c r="BM229" s="88">
        <f t="shared" si="1626"/>
        <v>0</v>
      </c>
      <c r="BN229" s="88">
        <f t="shared" si="1627"/>
        <v>0</v>
      </c>
      <c r="BO229" s="9">
        <v>52259</v>
      </c>
      <c r="BP229" s="9">
        <v>21350</v>
      </c>
      <c r="BQ229" s="93">
        <f t="shared" si="1628"/>
        <v>0</v>
      </c>
      <c r="BR229" s="93">
        <f t="shared" si="1629"/>
        <v>0</v>
      </c>
      <c r="BS229" s="93">
        <f t="shared" si="1630"/>
        <v>0</v>
      </c>
      <c r="BT229" s="96">
        <f t="shared" si="1631"/>
        <v>0</v>
      </c>
      <c r="BU229" s="96">
        <f t="shared" si="1632"/>
        <v>0</v>
      </c>
      <c r="BV229" s="97"/>
      <c r="BW229" s="88"/>
      <c r="BX229" s="88"/>
      <c r="BY229" s="88"/>
      <c r="BZ229" s="88"/>
      <c r="CA229" s="88"/>
      <c r="CB229" s="96">
        <f t="shared" si="1633"/>
        <v>0</v>
      </c>
      <c r="CC229" s="88"/>
      <c r="CD229" s="88"/>
      <c r="CE229" s="88"/>
      <c r="CF229" s="88">
        <f t="shared" si="1634"/>
        <v>0</v>
      </c>
      <c r="CG229" s="88">
        <f t="shared" si="1635"/>
        <v>0</v>
      </c>
      <c r="CH229" s="9">
        <v>52259</v>
      </c>
      <c r="CI229" s="9">
        <v>21350</v>
      </c>
      <c r="CJ229" s="99">
        <f t="shared" si="1636"/>
        <v>0</v>
      </c>
      <c r="CK229" s="99">
        <f t="shared" si="1637"/>
        <v>0</v>
      </c>
      <c r="CL229" s="99">
        <f t="shared" si="1638"/>
        <v>0</v>
      </c>
      <c r="CM229" s="96">
        <f t="shared" si="1639"/>
        <v>0</v>
      </c>
      <c r="CN229" s="96">
        <f t="shared" si="1640"/>
        <v>0</v>
      </c>
      <c r="CO229" s="97"/>
      <c r="CP229" s="88"/>
      <c r="CQ229" s="88"/>
      <c r="CR229" s="88"/>
      <c r="CS229" s="88"/>
      <c r="CT229" s="88"/>
      <c r="CU229" s="96">
        <f t="shared" si="1641"/>
        <v>0</v>
      </c>
      <c r="CV229" s="88"/>
      <c r="CW229" s="88"/>
      <c r="CX229" s="88"/>
      <c r="CY229" s="88">
        <f t="shared" si="1642"/>
        <v>0</v>
      </c>
      <c r="CZ229" s="88">
        <f t="shared" si="1643"/>
        <v>0</v>
      </c>
      <c r="DA229" s="9">
        <v>52259</v>
      </c>
      <c r="DB229" s="9">
        <v>21350</v>
      </c>
      <c r="DC229" s="99">
        <f t="shared" si="1644"/>
        <v>0</v>
      </c>
      <c r="DD229" s="99">
        <f t="shared" si="1645"/>
        <v>0</v>
      </c>
      <c r="DE229" s="99">
        <f t="shared" si="1646"/>
        <v>0</v>
      </c>
      <c r="DF229" s="96">
        <f t="shared" si="1647"/>
        <v>0</v>
      </c>
      <c r="DG229" s="96">
        <f t="shared" si="1648"/>
        <v>0</v>
      </c>
      <c r="DH229" s="97"/>
      <c r="DI229" s="88"/>
      <c r="DJ229" s="88"/>
      <c r="DK229" s="88"/>
      <c r="DL229" s="88"/>
      <c r="DM229" s="88"/>
      <c r="DN229" s="96">
        <f t="shared" si="1649"/>
        <v>0</v>
      </c>
      <c r="DO229" s="88"/>
      <c r="DP229" s="88"/>
      <c r="DQ229" s="88"/>
      <c r="DR229" s="88">
        <f t="shared" si="1650"/>
        <v>0</v>
      </c>
      <c r="DS229" s="88">
        <f t="shared" si="1651"/>
        <v>0</v>
      </c>
      <c r="DT229" s="9">
        <v>52259</v>
      </c>
      <c r="DU229" s="9">
        <v>21350</v>
      </c>
      <c r="DV229" s="99">
        <f t="shared" si="1652"/>
        <v>0</v>
      </c>
      <c r="DW229" s="99">
        <f t="shared" si="1653"/>
        <v>0</v>
      </c>
      <c r="DX229" s="99">
        <f t="shared" si="1654"/>
        <v>0</v>
      </c>
    </row>
    <row r="230" spans="1:128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41">
        <f t="shared" si="1603"/>
        <v>0</v>
      </c>
      <c r="I230" s="41">
        <f t="shared" si="1604"/>
        <v>0</v>
      </c>
      <c r="J230" s="5"/>
      <c r="K230" s="9"/>
      <c r="L230" s="9"/>
      <c r="M230" s="9"/>
      <c r="N230" s="9"/>
      <c r="O230" s="9"/>
      <c r="P230" s="41">
        <f t="shared" si="1605"/>
        <v>0</v>
      </c>
      <c r="Q230" s="9"/>
      <c r="R230" s="9"/>
      <c r="S230" s="9"/>
      <c r="T230" s="71">
        <f t="shared" si="1606"/>
        <v>0</v>
      </c>
      <c r="U230" s="71">
        <f t="shared" si="1607"/>
        <v>0</v>
      </c>
      <c r="V230" s="9">
        <f t="shared" si="1608"/>
        <v>0</v>
      </c>
      <c r="W230" s="9">
        <f t="shared" si="1608"/>
        <v>0</v>
      </c>
      <c r="X230" s="46" t="s">
        <v>225</v>
      </c>
      <c r="Y230" s="46" t="s">
        <v>225</v>
      </c>
      <c r="Z230" s="76">
        <f t="shared" si="1609"/>
        <v>0</v>
      </c>
      <c r="AA230" s="76">
        <f t="shared" si="1610"/>
        <v>0</v>
      </c>
      <c r="AB230" s="76">
        <f t="shared" si="1611"/>
        <v>0</v>
      </c>
      <c r="AC230" s="47">
        <v>0</v>
      </c>
      <c r="AD230" s="47">
        <v>0</v>
      </c>
      <c r="AE230" s="47">
        <f t="shared" si="1612"/>
        <v>0</v>
      </c>
      <c r="AF230" s="41">
        <f t="shared" si="1613"/>
        <v>0</v>
      </c>
      <c r="AG230" s="41">
        <f t="shared" si="1614"/>
        <v>0</v>
      </c>
      <c r="AH230" s="5"/>
      <c r="AI230" s="9"/>
      <c r="AJ230" s="9"/>
      <c r="AK230" s="9"/>
      <c r="AL230" s="9"/>
      <c r="AM230" s="9"/>
      <c r="AN230" s="41">
        <f t="shared" si="1615"/>
        <v>0</v>
      </c>
      <c r="AO230" s="9"/>
      <c r="AP230" s="9"/>
      <c r="AQ230" s="9"/>
      <c r="AR230" s="88">
        <f t="shared" si="1616"/>
        <v>0</v>
      </c>
      <c r="AS230" s="88">
        <f t="shared" si="1617"/>
        <v>0</v>
      </c>
      <c r="AT230" s="46" t="s">
        <v>225</v>
      </c>
      <c r="AU230" s="46" t="s">
        <v>225</v>
      </c>
      <c r="AV230" s="93">
        <v>0</v>
      </c>
      <c r="AW230" s="93">
        <v>0</v>
      </c>
      <c r="AX230" s="93">
        <f t="shared" si="1620"/>
        <v>0</v>
      </c>
      <c r="AY230" s="95">
        <f t="shared" si="1621"/>
        <v>0</v>
      </c>
      <c r="AZ230" s="95">
        <f t="shared" si="1622"/>
        <v>0</v>
      </c>
      <c r="BA230" s="96">
        <f t="shared" si="1623"/>
        <v>0</v>
      </c>
      <c r="BB230" s="96">
        <f t="shared" si="1624"/>
        <v>0</v>
      </c>
      <c r="BC230" s="97"/>
      <c r="BD230" s="88"/>
      <c r="BE230" s="88"/>
      <c r="BF230" s="88"/>
      <c r="BG230" s="88"/>
      <c r="BH230" s="88"/>
      <c r="BI230" s="96">
        <f t="shared" si="1625"/>
        <v>0</v>
      </c>
      <c r="BJ230" s="88"/>
      <c r="BK230" s="88"/>
      <c r="BL230" s="88"/>
      <c r="BM230" s="88">
        <f t="shared" si="1626"/>
        <v>0</v>
      </c>
      <c r="BN230" s="88">
        <f t="shared" si="1627"/>
        <v>0</v>
      </c>
      <c r="BO230" s="46" t="s">
        <v>225</v>
      </c>
      <c r="BP230" s="46" t="s">
        <v>225</v>
      </c>
      <c r="BQ230" s="93">
        <v>0</v>
      </c>
      <c r="BR230" s="93">
        <v>0</v>
      </c>
      <c r="BS230" s="93">
        <f t="shared" si="1630"/>
        <v>0</v>
      </c>
      <c r="BT230" s="96">
        <f t="shared" si="1631"/>
        <v>0</v>
      </c>
      <c r="BU230" s="96">
        <f t="shared" si="1632"/>
        <v>0</v>
      </c>
      <c r="BV230" s="97"/>
      <c r="BW230" s="88"/>
      <c r="BX230" s="88"/>
      <c r="BY230" s="88"/>
      <c r="BZ230" s="88"/>
      <c r="CA230" s="88"/>
      <c r="CB230" s="96">
        <f t="shared" si="1633"/>
        <v>0</v>
      </c>
      <c r="CC230" s="88"/>
      <c r="CD230" s="88"/>
      <c r="CE230" s="88"/>
      <c r="CF230" s="88">
        <f t="shared" si="1634"/>
        <v>0</v>
      </c>
      <c r="CG230" s="88">
        <f t="shared" si="1635"/>
        <v>0</v>
      </c>
      <c r="CH230" s="46" t="s">
        <v>225</v>
      </c>
      <c r="CI230" s="46" t="s">
        <v>225</v>
      </c>
      <c r="CJ230" s="99">
        <v>0</v>
      </c>
      <c r="CK230" s="99">
        <v>0</v>
      </c>
      <c r="CL230" s="99">
        <f t="shared" si="1638"/>
        <v>0</v>
      </c>
      <c r="CM230" s="96">
        <f t="shared" si="1639"/>
        <v>0</v>
      </c>
      <c r="CN230" s="96">
        <f t="shared" si="1640"/>
        <v>0</v>
      </c>
      <c r="CO230" s="97"/>
      <c r="CP230" s="88"/>
      <c r="CQ230" s="88"/>
      <c r="CR230" s="88"/>
      <c r="CS230" s="88"/>
      <c r="CT230" s="88"/>
      <c r="CU230" s="96">
        <f t="shared" si="1641"/>
        <v>0</v>
      </c>
      <c r="CV230" s="88"/>
      <c r="CW230" s="88"/>
      <c r="CX230" s="88"/>
      <c r="CY230" s="88">
        <f t="shared" si="1642"/>
        <v>0</v>
      </c>
      <c r="CZ230" s="88">
        <f t="shared" si="1643"/>
        <v>0</v>
      </c>
      <c r="DA230" s="46" t="s">
        <v>225</v>
      </c>
      <c r="DB230" s="46" t="s">
        <v>225</v>
      </c>
      <c r="DC230" s="99">
        <v>0</v>
      </c>
      <c r="DD230" s="99">
        <v>0</v>
      </c>
      <c r="DE230" s="99">
        <f t="shared" si="1646"/>
        <v>0</v>
      </c>
      <c r="DF230" s="96">
        <f t="shared" si="1647"/>
        <v>0</v>
      </c>
      <c r="DG230" s="96">
        <f t="shared" si="1648"/>
        <v>0</v>
      </c>
      <c r="DH230" s="97"/>
      <c r="DI230" s="88"/>
      <c r="DJ230" s="88"/>
      <c r="DK230" s="88"/>
      <c r="DL230" s="88"/>
      <c r="DM230" s="88"/>
      <c r="DN230" s="96">
        <f t="shared" si="1649"/>
        <v>0</v>
      </c>
      <c r="DO230" s="88"/>
      <c r="DP230" s="88"/>
      <c r="DQ230" s="88"/>
      <c r="DR230" s="88">
        <f t="shared" si="1650"/>
        <v>0</v>
      </c>
      <c r="DS230" s="88">
        <f t="shared" si="1651"/>
        <v>0</v>
      </c>
      <c r="DT230" s="46" t="s">
        <v>225</v>
      </c>
      <c r="DU230" s="46" t="s">
        <v>225</v>
      </c>
      <c r="DV230" s="99">
        <v>0</v>
      </c>
      <c r="DW230" s="99">
        <v>0</v>
      </c>
      <c r="DX230" s="99">
        <f t="shared" si="1654"/>
        <v>0</v>
      </c>
    </row>
    <row r="231" spans="1:128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41">
        <f t="shared" si="1603"/>
        <v>0</v>
      </c>
      <c r="I231" s="41">
        <f t="shared" si="1604"/>
        <v>0</v>
      </c>
      <c r="J231" s="5"/>
      <c r="K231" s="9"/>
      <c r="L231" s="9"/>
      <c r="M231" s="9"/>
      <c r="N231" s="9"/>
      <c r="O231" s="9"/>
      <c r="P231" s="41">
        <f t="shared" si="1605"/>
        <v>0</v>
      </c>
      <c r="Q231" s="9"/>
      <c r="R231" s="9"/>
      <c r="S231" s="9"/>
      <c r="T231" s="71">
        <f t="shared" si="1606"/>
        <v>0</v>
      </c>
      <c r="U231" s="71">
        <f t="shared" si="1607"/>
        <v>0</v>
      </c>
      <c r="V231" s="9">
        <f t="shared" si="1608"/>
        <v>0</v>
      </c>
      <c r="W231" s="9">
        <f t="shared" si="1608"/>
        <v>0</v>
      </c>
      <c r="X231" s="46" t="s">
        <v>225</v>
      </c>
      <c r="Y231" s="9">
        <v>26460</v>
      </c>
      <c r="Z231" s="76">
        <f t="shared" si="1609"/>
        <v>0</v>
      </c>
      <c r="AA231" s="76">
        <f t="shared" si="1610"/>
        <v>0</v>
      </c>
      <c r="AB231" s="76">
        <f t="shared" si="1611"/>
        <v>0</v>
      </c>
      <c r="AC231" s="47">
        <v>0</v>
      </c>
      <c r="AD231" s="47">
        <v>0</v>
      </c>
      <c r="AE231" s="47">
        <f t="shared" si="1612"/>
        <v>0</v>
      </c>
      <c r="AF231" s="41">
        <f t="shared" si="1613"/>
        <v>0</v>
      </c>
      <c r="AG231" s="41">
        <f t="shared" si="1614"/>
        <v>0</v>
      </c>
      <c r="AH231" s="5"/>
      <c r="AI231" s="9"/>
      <c r="AJ231" s="9"/>
      <c r="AK231" s="9"/>
      <c r="AL231" s="9"/>
      <c r="AM231" s="9"/>
      <c r="AN231" s="41">
        <f t="shared" si="1615"/>
        <v>0</v>
      </c>
      <c r="AO231" s="9"/>
      <c r="AP231" s="9"/>
      <c r="AQ231" s="9"/>
      <c r="AR231" s="88">
        <f t="shared" si="1616"/>
        <v>0</v>
      </c>
      <c r="AS231" s="88">
        <f t="shared" si="1617"/>
        <v>0</v>
      </c>
      <c r="AT231" s="46" t="s">
        <v>225</v>
      </c>
      <c r="AU231" s="9">
        <v>26460</v>
      </c>
      <c r="AV231" s="93">
        <v>0</v>
      </c>
      <c r="AW231" s="93">
        <f t="shared" si="1619"/>
        <v>0</v>
      </c>
      <c r="AX231" s="93">
        <f t="shared" si="1620"/>
        <v>0</v>
      </c>
      <c r="AY231" s="95">
        <f t="shared" si="1621"/>
        <v>0</v>
      </c>
      <c r="AZ231" s="95">
        <f t="shared" si="1622"/>
        <v>0</v>
      </c>
      <c r="BA231" s="96">
        <f t="shared" si="1623"/>
        <v>0</v>
      </c>
      <c r="BB231" s="96">
        <f t="shared" si="1624"/>
        <v>0</v>
      </c>
      <c r="BC231" s="97"/>
      <c r="BD231" s="88"/>
      <c r="BE231" s="88"/>
      <c r="BF231" s="88"/>
      <c r="BG231" s="88"/>
      <c r="BH231" s="88"/>
      <c r="BI231" s="96">
        <f t="shared" si="1625"/>
        <v>0</v>
      </c>
      <c r="BJ231" s="88"/>
      <c r="BK231" s="88"/>
      <c r="BL231" s="88"/>
      <c r="BM231" s="88">
        <f t="shared" si="1626"/>
        <v>0</v>
      </c>
      <c r="BN231" s="88">
        <f t="shared" si="1627"/>
        <v>0</v>
      </c>
      <c r="BO231" s="46" t="s">
        <v>225</v>
      </c>
      <c r="BP231" s="9">
        <v>26460</v>
      </c>
      <c r="BQ231" s="93">
        <v>0</v>
      </c>
      <c r="BR231" s="93">
        <f t="shared" si="1629"/>
        <v>0</v>
      </c>
      <c r="BS231" s="93">
        <f t="shared" si="1630"/>
        <v>0</v>
      </c>
      <c r="BT231" s="96">
        <f t="shared" si="1631"/>
        <v>0</v>
      </c>
      <c r="BU231" s="96">
        <f t="shared" si="1632"/>
        <v>0</v>
      </c>
      <c r="BV231" s="97"/>
      <c r="BW231" s="88"/>
      <c r="BX231" s="88"/>
      <c r="BY231" s="88"/>
      <c r="BZ231" s="88"/>
      <c r="CA231" s="88"/>
      <c r="CB231" s="96">
        <f t="shared" si="1633"/>
        <v>0</v>
      </c>
      <c r="CC231" s="88"/>
      <c r="CD231" s="88"/>
      <c r="CE231" s="88"/>
      <c r="CF231" s="88">
        <f t="shared" si="1634"/>
        <v>0</v>
      </c>
      <c r="CG231" s="88">
        <f t="shared" si="1635"/>
        <v>0</v>
      </c>
      <c r="CH231" s="46" t="s">
        <v>225</v>
      </c>
      <c r="CI231" s="9">
        <v>26460</v>
      </c>
      <c r="CJ231" s="99">
        <v>0</v>
      </c>
      <c r="CK231" s="99">
        <f t="shared" si="1637"/>
        <v>0</v>
      </c>
      <c r="CL231" s="99">
        <f t="shared" si="1638"/>
        <v>0</v>
      </c>
      <c r="CM231" s="96">
        <f t="shared" si="1639"/>
        <v>0</v>
      </c>
      <c r="CN231" s="96">
        <f t="shared" si="1640"/>
        <v>0</v>
      </c>
      <c r="CO231" s="97"/>
      <c r="CP231" s="88"/>
      <c r="CQ231" s="88"/>
      <c r="CR231" s="88"/>
      <c r="CS231" s="88"/>
      <c r="CT231" s="88"/>
      <c r="CU231" s="96">
        <f t="shared" si="1641"/>
        <v>0</v>
      </c>
      <c r="CV231" s="88"/>
      <c r="CW231" s="88"/>
      <c r="CX231" s="88"/>
      <c r="CY231" s="88">
        <f t="shared" si="1642"/>
        <v>0</v>
      </c>
      <c r="CZ231" s="88">
        <f t="shared" si="1643"/>
        <v>0</v>
      </c>
      <c r="DA231" s="46" t="s">
        <v>225</v>
      </c>
      <c r="DB231" s="9">
        <v>26460</v>
      </c>
      <c r="DC231" s="99">
        <v>0</v>
      </c>
      <c r="DD231" s="99">
        <f t="shared" ref="DD231" si="1655">ROUND(((CW231-CD231)/DB231/10),2)*-1</f>
        <v>0</v>
      </c>
      <c r="DE231" s="99">
        <f t="shared" si="1646"/>
        <v>0</v>
      </c>
      <c r="DF231" s="96">
        <f t="shared" si="1647"/>
        <v>0</v>
      </c>
      <c r="DG231" s="96">
        <f t="shared" si="1648"/>
        <v>0</v>
      </c>
      <c r="DH231" s="97"/>
      <c r="DI231" s="88"/>
      <c r="DJ231" s="88"/>
      <c r="DK231" s="88"/>
      <c r="DL231" s="88"/>
      <c r="DM231" s="88"/>
      <c r="DN231" s="96">
        <f t="shared" si="1649"/>
        <v>0</v>
      </c>
      <c r="DO231" s="88"/>
      <c r="DP231" s="88"/>
      <c r="DQ231" s="88"/>
      <c r="DR231" s="88">
        <f t="shared" si="1650"/>
        <v>0</v>
      </c>
      <c r="DS231" s="88">
        <f t="shared" si="1651"/>
        <v>0</v>
      </c>
      <c r="DT231" s="46" t="s">
        <v>225</v>
      </c>
      <c r="DU231" s="9">
        <v>26460</v>
      </c>
      <c r="DV231" s="99">
        <v>0</v>
      </c>
      <c r="DW231" s="99">
        <f t="shared" ref="DW231" si="1656">ROUND(((DP231-CW231)/DU231/10),2)*-1</f>
        <v>0</v>
      </c>
      <c r="DX231" s="99">
        <f t="shared" si="1654"/>
        <v>0</v>
      </c>
    </row>
    <row r="232" spans="1:128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41">
        <f t="shared" si="1603"/>
        <v>0</v>
      </c>
      <c r="I232" s="41">
        <f t="shared" si="1604"/>
        <v>0</v>
      </c>
      <c r="J232" s="5"/>
      <c r="K232" s="9"/>
      <c r="L232" s="9"/>
      <c r="M232" s="9"/>
      <c r="N232" s="9"/>
      <c r="O232" s="9"/>
      <c r="P232" s="41">
        <f t="shared" si="1605"/>
        <v>0</v>
      </c>
      <c r="Q232" s="9"/>
      <c r="R232" s="9"/>
      <c r="S232" s="9"/>
      <c r="T232" s="71">
        <f t="shared" si="1606"/>
        <v>0</v>
      </c>
      <c r="U232" s="71">
        <f t="shared" si="1607"/>
        <v>0</v>
      </c>
      <c r="V232" s="9">
        <f t="shared" si="1608"/>
        <v>0</v>
      </c>
      <c r="W232" s="9">
        <f t="shared" si="1608"/>
        <v>0</v>
      </c>
      <c r="X232" s="9">
        <v>40555</v>
      </c>
      <c r="Y232" s="46" t="s">
        <v>225</v>
      </c>
      <c r="Z232" s="76">
        <f t="shared" si="1609"/>
        <v>0</v>
      </c>
      <c r="AA232" s="76">
        <f t="shared" si="1610"/>
        <v>0</v>
      </c>
      <c r="AB232" s="76">
        <f t="shared" si="1611"/>
        <v>0</v>
      </c>
      <c r="AC232" s="47">
        <v>0</v>
      </c>
      <c r="AD232" s="47">
        <v>0</v>
      </c>
      <c r="AE232" s="47">
        <f t="shared" si="1612"/>
        <v>0</v>
      </c>
      <c r="AF232" s="41">
        <f t="shared" si="1613"/>
        <v>0</v>
      </c>
      <c r="AG232" s="41">
        <f t="shared" si="1614"/>
        <v>0</v>
      </c>
      <c r="AH232" s="5"/>
      <c r="AI232" s="9"/>
      <c r="AJ232" s="9"/>
      <c r="AK232" s="9"/>
      <c r="AL232" s="9"/>
      <c r="AM232" s="9"/>
      <c r="AN232" s="41">
        <f t="shared" si="1615"/>
        <v>0</v>
      </c>
      <c r="AO232" s="9"/>
      <c r="AP232" s="9"/>
      <c r="AQ232" s="9"/>
      <c r="AR232" s="88">
        <f t="shared" si="1616"/>
        <v>0</v>
      </c>
      <c r="AS232" s="88">
        <f t="shared" si="1617"/>
        <v>0</v>
      </c>
      <c r="AT232" s="9">
        <v>40555</v>
      </c>
      <c r="AU232" s="46" t="s">
        <v>225</v>
      </c>
      <c r="AV232" s="93">
        <f t="shared" si="1618"/>
        <v>0</v>
      </c>
      <c r="AW232" s="93">
        <v>0</v>
      </c>
      <c r="AX232" s="93">
        <f t="shared" si="1620"/>
        <v>0</v>
      </c>
      <c r="AY232" s="95">
        <f t="shared" si="1621"/>
        <v>0</v>
      </c>
      <c r="AZ232" s="95">
        <f t="shared" si="1622"/>
        <v>0</v>
      </c>
      <c r="BA232" s="96">
        <f t="shared" si="1623"/>
        <v>0</v>
      </c>
      <c r="BB232" s="96">
        <f t="shared" si="1624"/>
        <v>0</v>
      </c>
      <c r="BC232" s="97"/>
      <c r="BD232" s="88"/>
      <c r="BE232" s="88"/>
      <c r="BF232" s="88"/>
      <c r="BG232" s="88"/>
      <c r="BH232" s="88"/>
      <c r="BI232" s="96">
        <f t="shared" si="1625"/>
        <v>0</v>
      </c>
      <c r="BJ232" s="88"/>
      <c r="BK232" s="88"/>
      <c r="BL232" s="88"/>
      <c r="BM232" s="88">
        <f t="shared" si="1626"/>
        <v>0</v>
      </c>
      <c r="BN232" s="88">
        <f t="shared" si="1627"/>
        <v>0</v>
      </c>
      <c r="BO232" s="9">
        <v>40555</v>
      </c>
      <c r="BP232" s="46" t="s">
        <v>225</v>
      </c>
      <c r="BQ232" s="93">
        <f t="shared" si="1628"/>
        <v>0</v>
      </c>
      <c r="BR232" s="93">
        <v>0</v>
      </c>
      <c r="BS232" s="93">
        <f t="shared" si="1630"/>
        <v>0</v>
      </c>
      <c r="BT232" s="96">
        <f t="shared" si="1631"/>
        <v>0</v>
      </c>
      <c r="BU232" s="96">
        <f t="shared" si="1632"/>
        <v>0</v>
      </c>
      <c r="BV232" s="97"/>
      <c r="BW232" s="88"/>
      <c r="BX232" s="88"/>
      <c r="BY232" s="88"/>
      <c r="BZ232" s="88"/>
      <c r="CA232" s="88"/>
      <c r="CB232" s="96">
        <f t="shared" si="1633"/>
        <v>0</v>
      </c>
      <c r="CC232" s="88"/>
      <c r="CD232" s="88"/>
      <c r="CE232" s="88"/>
      <c r="CF232" s="88">
        <f t="shared" si="1634"/>
        <v>0</v>
      </c>
      <c r="CG232" s="88">
        <f t="shared" si="1635"/>
        <v>0</v>
      </c>
      <c r="CH232" s="9">
        <v>40555</v>
      </c>
      <c r="CI232" s="46" t="s">
        <v>225</v>
      </c>
      <c r="CJ232" s="99">
        <f t="shared" si="1636"/>
        <v>0</v>
      </c>
      <c r="CK232" s="99">
        <v>0</v>
      </c>
      <c r="CL232" s="99">
        <f t="shared" si="1638"/>
        <v>0</v>
      </c>
      <c r="CM232" s="96">
        <f t="shared" si="1639"/>
        <v>0</v>
      </c>
      <c r="CN232" s="96">
        <f t="shared" si="1640"/>
        <v>0</v>
      </c>
      <c r="CO232" s="97"/>
      <c r="CP232" s="88"/>
      <c r="CQ232" s="88"/>
      <c r="CR232" s="88"/>
      <c r="CS232" s="88"/>
      <c r="CT232" s="88"/>
      <c r="CU232" s="96">
        <f t="shared" si="1641"/>
        <v>0</v>
      </c>
      <c r="CV232" s="88"/>
      <c r="CW232" s="88"/>
      <c r="CX232" s="88"/>
      <c r="CY232" s="88">
        <f t="shared" si="1642"/>
        <v>0</v>
      </c>
      <c r="CZ232" s="88">
        <f t="shared" si="1643"/>
        <v>0</v>
      </c>
      <c r="DA232" s="9">
        <v>40555</v>
      </c>
      <c r="DB232" s="46" t="s">
        <v>225</v>
      </c>
      <c r="DC232" s="99">
        <f t="shared" ref="DC232" si="1657">ROUND(((CR232+CS232)-(BY232+BZ232))/DA232/10,2)*-1</f>
        <v>0</v>
      </c>
      <c r="DD232" s="99">
        <v>0</v>
      </c>
      <c r="DE232" s="99">
        <f t="shared" si="1646"/>
        <v>0</v>
      </c>
      <c r="DF232" s="96">
        <f t="shared" si="1647"/>
        <v>0</v>
      </c>
      <c r="DG232" s="96">
        <f t="shared" si="1648"/>
        <v>0</v>
      </c>
      <c r="DH232" s="97"/>
      <c r="DI232" s="88"/>
      <c r="DJ232" s="88"/>
      <c r="DK232" s="88"/>
      <c r="DL232" s="88"/>
      <c r="DM232" s="88"/>
      <c r="DN232" s="96">
        <f t="shared" si="1649"/>
        <v>0</v>
      </c>
      <c r="DO232" s="88"/>
      <c r="DP232" s="88"/>
      <c r="DQ232" s="88"/>
      <c r="DR232" s="88">
        <f t="shared" si="1650"/>
        <v>0</v>
      </c>
      <c r="DS232" s="88">
        <f t="shared" si="1651"/>
        <v>0</v>
      </c>
      <c r="DT232" s="9">
        <v>40555</v>
      </c>
      <c r="DU232" s="46" t="s">
        <v>225</v>
      </c>
      <c r="DV232" s="99">
        <f t="shared" ref="DV232" si="1658">ROUND(((DK232+DL232)-(CR232+CS232))/DT232/10,2)*-1</f>
        <v>0</v>
      </c>
      <c r="DW232" s="99">
        <v>0</v>
      </c>
      <c r="DX232" s="99">
        <f t="shared" si="1654"/>
        <v>0</v>
      </c>
    </row>
    <row r="233" spans="1:128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41">
        <f t="shared" si="1603"/>
        <v>0</v>
      </c>
      <c r="I233" s="41">
        <f t="shared" si="1604"/>
        <v>0</v>
      </c>
      <c r="J233" s="5"/>
      <c r="K233" s="9"/>
      <c r="L233" s="9"/>
      <c r="M233" s="9"/>
      <c r="N233" s="9"/>
      <c r="O233" s="9"/>
      <c r="P233" s="41">
        <f t="shared" si="1605"/>
        <v>0</v>
      </c>
      <c r="Q233" s="9"/>
      <c r="R233" s="9"/>
      <c r="S233" s="9"/>
      <c r="T233" s="71">
        <f t="shared" si="1606"/>
        <v>0</v>
      </c>
      <c r="U233" s="71">
        <f t="shared" si="1607"/>
        <v>0</v>
      </c>
      <c r="V233" s="9">
        <f t="shared" si="1608"/>
        <v>0</v>
      </c>
      <c r="W233" s="9">
        <f t="shared" si="1608"/>
        <v>0</v>
      </c>
      <c r="X233" s="46" t="s">
        <v>225</v>
      </c>
      <c r="Y233" s="9">
        <v>21384</v>
      </c>
      <c r="Z233" s="76">
        <f t="shared" si="1609"/>
        <v>0</v>
      </c>
      <c r="AA233" s="76">
        <f t="shared" si="1610"/>
        <v>0</v>
      </c>
      <c r="AB233" s="76">
        <f t="shared" si="1611"/>
        <v>0</v>
      </c>
      <c r="AC233" s="47">
        <v>0</v>
      </c>
      <c r="AD233" s="47">
        <v>0</v>
      </c>
      <c r="AE233" s="47">
        <f t="shared" si="1612"/>
        <v>0</v>
      </c>
      <c r="AF233" s="41">
        <f t="shared" si="1613"/>
        <v>0</v>
      </c>
      <c r="AG233" s="41">
        <f t="shared" si="1614"/>
        <v>0</v>
      </c>
      <c r="AH233" s="5"/>
      <c r="AI233" s="9"/>
      <c r="AJ233" s="9"/>
      <c r="AK233" s="9"/>
      <c r="AL233" s="9"/>
      <c r="AM233" s="9"/>
      <c r="AN233" s="41">
        <f t="shared" si="1615"/>
        <v>0</v>
      </c>
      <c r="AO233" s="9"/>
      <c r="AP233" s="9"/>
      <c r="AQ233" s="9"/>
      <c r="AR233" s="88">
        <f t="shared" si="1616"/>
        <v>0</v>
      </c>
      <c r="AS233" s="88">
        <f t="shared" si="1617"/>
        <v>0</v>
      </c>
      <c r="AT233" s="46" t="s">
        <v>225</v>
      </c>
      <c r="AU233" s="9">
        <v>21384</v>
      </c>
      <c r="AV233" s="93">
        <v>0</v>
      </c>
      <c r="AW233" s="93">
        <f t="shared" si="1619"/>
        <v>0</v>
      </c>
      <c r="AX233" s="93">
        <f t="shared" si="1620"/>
        <v>0</v>
      </c>
      <c r="AY233" s="95">
        <f t="shared" si="1621"/>
        <v>0</v>
      </c>
      <c r="AZ233" s="95">
        <f t="shared" si="1622"/>
        <v>0</v>
      </c>
      <c r="BA233" s="96">
        <f t="shared" si="1623"/>
        <v>0</v>
      </c>
      <c r="BB233" s="96">
        <f t="shared" si="1624"/>
        <v>0</v>
      </c>
      <c r="BC233" s="97"/>
      <c r="BD233" s="88"/>
      <c r="BE233" s="88"/>
      <c r="BF233" s="88"/>
      <c r="BG233" s="88"/>
      <c r="BH233" s="88"/>
      <c r="BI233" s="96">
        <f t="shared" si="1625"/>
        <v>0</v>
      </c>
      <c r="BJ233" s="88"/>
      <c r="BK233" s="88"/>
      <c r="BL233" s="88"/>
      <c r="BM233" s="88">
        <f t="shared" si="1626"/>
        <v>0</v>
      </c>
      <c r="BN233" s="88">
        <f t="shared" si="1627"/>
        <v>0</v>
      </c>
      <c r="BO233" s="46" t="s">
        <v>225</v>
      </c>
      <c r="BP233" s="9">
        <v>21384</v>
      </c>
      <c r="BQ233" s="93">
        <v>0</v>
      </c>
      <c r="BR233" s="93">
        <f t="shared" si="1629"/>
        <v>0</v>
      </c>
      <c r="BS233" s="93">
        <f t="shared" si="1630"/>
        <v>0</v>
      </c>
      <c r="BT233" s="96">
        <f t="shared" si="1631"/>
        <v>0</v>
      </c>
      <c r="BU233" s="96">
        <f t="shared" si="1632"/>
        <v>0</v>
      </c>
      <c r="BV233" s="97"/>
      <c r="BW233" s="88"/>
      <c r="BX233" s="88"/>
      <c r="BY233" s="88"/>
      <c r="BZ233" s="88"/>
      <c r="CA233" s="88"/>
      <c r="CB233" s="96">
        <f t="shared" si="1633"/>
        <v>0</v>
      </c>
      <c r="CC233" s="88"/>
      <c r="CD233" s="88"/>
      <c r="CE233" s="88"/>
      <c r="CF233" s="88">
        <f t="shared" si="1634"/>
        <v>0</v>
      </c>
      <c r="CG233" s="88">
        <f t="shared" si="1635"/>
        <v>0</v>
      </c>
      <c r="CH233" s="46" t="s">
        <v>225</v>
      </c>
      <c r="CI233" s="9">
        <v>21384</v>
      </c>
      <c r="CJ233" s="99">
        <v>0</v>
      </c>
      <c r="CK233" s="99">
        <f t="shared" si="1637"/>
        <v>0</v>
      </c>
      <c r="CL233" s="99">
        <f t="shared" si="1638"/>
        <v>0</v>
      </c>
      <c r="CM233" s="96">
        <f t="shared" si="1639"/>
        <v>0</v>
      </c>
      <c r="CN233" s="96">
        <f t="shared" si="1640"/>
        <v>0</v>
      </c>
      <c r="CO233" s="97"/>
      <c r="CP233" s="88"/>
      <c r="CQ233" s="88"/>
      <c r="CR233" s="88"/>
      <c r="CS233" s="88"/>
      <c r="CT233" s="88"/>
      <c r="CU233" s="96">
        <f t="shared" si="1641"/>
        <v>0</v>
      </c>
      <c r="CV233" s="88"/>
      <c r="CW233" s="88"/>
      <c r="CX233" s="88"/>
      <c r="CY233" s="88">
        <f t="shared" si="1642"/>
        <v>0</v>
      </c>
      <c r="CZ233" s="88">
        <f t="shared" si="1643"/>
        <v>0</v>
      </c>
      <c r="DA233" s="46" t="s">
        <v>225</v>
      </c>
      <c r="DB233" s="9">
        <v>21384</v>
      </c>
      <c r="DC233" s="99">
        <v>0</v>
      </c>
      <c r="DD233" s="99">
        <f t="shared" ref="DD233" si="1659">ROUND(((CW233-CD233)/DB233/10),2)*-1</f>
        <v>0</v>
      </c>
      <c r="DE233" s="99">
        <f t="shared" si="1646"/>
        <v>0</v>
      </c>
      <c r="DF233" s="96">
        <f t="shared" si="1647"/>
        <v>0</v>
      </c>
      <c r="DG233" s="96">
        <f t="shared" si="1648"/>
        <v>0</v>
      </c>
      <c r="DH233" s="97"/>
      <c r="DI233" s="88"/>
      <c r="DJ233" s="88"/>
      <c r="DK233" s="88"/>
      <c r="DL233" s="88"/>
      <c r="DM233" s="88"/>
      <c r="DN233" s="96">
        <f t="shared" si="1649"/>
        <v>0</v>
      </c>
      <c r="DO233" s="88"/>
      <c r="DP233" s="88"/>
      <c r="DQ233" s="88"/>
      <c r="DR233" s="88">
        <f t="shared" si="1650"/>
        <v>0</v>
      </c>
      <c r="DS233" s="88">
        <f t="shared" si="1651"/>
        <v>0</v>
      </c>
      <c r="DT233" s="46" t="s">
        <v>225</v>
      </c>
      <c r="DU233" s="9">
        <v>21384</v>
      </c>
      <c r="DV233" s="99">
        <v>0</v>
      </c>
      <c r="DW233" s="99">
        <f t="shared" ref="DW233" si="1660">ROUND(((DP233-CW233)/DU233/10),2)*-1</f>
        <v>0</v>
      </c>
      <c r="DX233" s="99">
        <f t="shared" si="1654"/>
        <v>0</v>
      </c>
    </row>
    <row r="234" spans="1:128" x14ac:dyDescent="0.25">
      <c r="A234" s="30"/>
      <c r="B234" s="31"/>
      <c r="C234" s="32"/>
      <c r="D234" s="33" t="s">
        <v>191</v>
      </c>
      <c r="E234" s="31"/>
      <c r="F234" s="31"/>
      <c r="G234" s="32"/>
      <c r="H234" s="34">
        <f t="shared" ref="H234:AB234" si="1661">SUBTOTAL(9,H228:H233)</f>
        <v>0</v>
      </c>
      <c r="I234" s="34">
        <f t="shared" si="1661"/>
        <v>0</v>
      </c>
      <c r="J234" s="34">
        <f t="shared" si="1661"/>
        <v>0</v>
      </c>
      <c r="K234" s="34">
        <f t="shared" si="1661"/>
        <v>0</v>
      </c>
      <c r="L234" s="34">
        <f t="shared" si="1661"/>
        <v>0</v>
      </c>
      <c r="M234" s="34">
        <f t="shared" si="1661"/>
        <v>0</v>
      </c>
      <c r="N234" s="34">
        <f t="shared" si="1661"/>
        <v>0</v>
      </c>
      <c r="O234" s="34">
        <f t="shared" si="1661"/>
        <v>0</v>
      </c>
      <c r="P234" s="34">
        <f t="shared" si="1661"/>
        <v>0</v>
      </c>
      <c r="Q234" s="34">
        <f t="shared" si="1661"/>
        <v>0</v>
      </c>
      <c r="R234" s="34">
        <f t="shared" si="1661"/>
        <v>0</v>
      </c>
      <c r="S234" s="34">
        <f t="shared" si="1661"/>
        <v>0</v>
      </c>
      <c r="T234" s="34">
        <f t="shared" si="1661"/>
        <v>0</v>
      </c>
      <c r="U234" s="34">
        <f t="shared" si="1661"/>
        <v>0</v>
      </c>
      <c r="V234" s="34">
        <f t="shared" si="1661"/>
        <v>0</v>
      </c>
      <c r="W234" s="34">
        <f t="shared" si="1661"/>
        <v>0</v>
      </c>
      <c r="X234" s="34">
        <f t="shared" si="1661"/>
        <v>145073</v>
      </c>
      <c r="Y234" s="34">
        <f t="shared" si="1661"/>
        <v>90544</v>
      </c>
      <c r="Z234" s="48">
        <f t="shared" si="1661"/>
        <v>0</v>
      </c>
      <c r="AA234" s="48">
        <f t="shared" si="1661"/>
        <v>0</v>
      </c>
      <c r="AB234" s="48">
        <f t="shared" si="1661"/>
        <v>0</v>
      </c>
      <c r="AC234" s="48">
        <v>0</v>
      </c>
      <c r="AD234" s="48">
        <v>0</v>
      </c>
      <c r="AE234" s="48">
        <f t="shared" ref="AE234:AX234" si="1662">SUBTOTAL(9,AE228:AE233)</f>
        <v>0</v>
      </c>
      <c r="AF234" s="34">
        <f t="shared" si="1662"/>
        <v>0</v>
      </c>
      <c r="AG234" s="34">
        <f t="shared" si="1662"/>
        <v>0</v>
      </c>
      <c r="AH234" s="34">
        <f t="shared" si="1662"/>
        <v>0</v>
      </c>
      <c r="AI234" s="34">
        <f t="shared" si="1662"/>
        <v>0</v>
      </c>
      <c r="AJ234" s="34">
        <f t="shared" si="1662"/>
        <v>0</v>
      </c>
      <c r="AK234" s="34">
        <f t="shared" si="1662"/>
        <v>0</v>
      </c>
      <c r="AL234" s="34">
        <f t="shared" si="1662"/>
        <v>0</v>
      </c>
      <c r="AM234" s="34">
        <f t="shared" si="1662"/>
        <v>0</v>
      </c>
      <c r="AN234" s="34">
        <f t="shared" si="1662"/>
        <v>0</v>
      </c>
      <c r="AO234" s="34">
        <f t="shared" si="1662"/>
        <v>0</v>
      </c>
      <c r="AP234" s="34">
        <f t="shared" si="1662"/>
        <v>0</v>
      </c>
      <c r="AQ234" s="34">
        <f t="shared" si="1662"/>
        <v>0</v>
      </c>
      <c r="AR234" s="34">
        <f t="shared" si="1662"/>
        <v>0</v>
      </c>
      <c r="AS234" s="34">
        <f t="shared" si="1662"/>
        <v>0</v>
      </c>
      <c r="AT234" s="34">
        <f t="shared" si="1662"/>
        <v>145073</v>
      </c>
      <c r="AU234" s="34">
        <f t="shared" si="1662"/>
        <v>90544</v>
      </c>
      <c r="AV234" s="48">
        <f t="shared" si="1662"/>
        <v>0</v>
      </c>
      <c r="AW234" s="48">
        <f t="shared" si="1662"/>
        <v>0</v>
      </c>
      <c r="AX234" s="48">
        <f t="shared" si="1662"/>
        <v>0</v>
      </c>
      <c r="AY234"/>
      <c r="AZ234"/>
      <c r="BA234" s="34">
        <f t="shared" ref="BA234:BS234" si="1663">SUBTOTAL(9,BA228:BA233)</f>
        <v>0</v>
      </c>
      <c r="BB234" s="34">
        <f t="shared" si="1663"/>
        <v>0</v>
      </c>
      <c r="BC234" s="34">
        <f t="shared" si="1663"/>
        <v>0</v>
      </c>
      <c r="BD234" s="34">
        <f t="shared" si="1663"/>
        <v>0</v>
      </c>
      <c r="BE234" s="34">
        <f t="shared" si="1663"/>
        <v>0</v>
      </c>
      <c r="BF234" s="34">
        <f t="shared" si="1663"/>
        <v>0</v>
      </c>
      <c r="BG234" s="34">
        <f t="shared" si="1663"/>
        <v>0</v>
      </c>
      <c r="BH234" s="34">
        <f t="shared" si="1663"/>
        <v>0</v>
      </c>
      <c r="BI234" s="34">
        <f t="shared" si="1663"/>
        <v>0</v>
      </c>
      <c r="BJ234" s="34">
        <f t="shared" si="1663"/>
        <v>0</v>
      </c>
      <c r="BK234" s="34">
        <f t="shared" si="1663"/>
        <v>0</v>
      </c>
      <c r="BL234" s="34">
        <f t="shared" si="1663"/>
        <v>0</v>
      </c>
      <c r="BM234" s="34">
        <f t="shared" si="1663"/>
        <v>0</v>
      </c>
      <c r="BN234" s="34">
        <f t="shared" si="1663"/>
        <v>0</v>
      </c>
      <c r="BO234" s="34">
        <f t="shared" si="1663"/>
        <v>145073</v>
      </c>
      <c r="BP234" s="34">
        <f t="shared" si="1663"/>
        <v>90544</v>
      </c>
      <c r="BQ234" s="48">
        <f t="shared" si="1663"/>
        <v>0</v>
      </c>
      <c r="BR234" s="48">
        <f t="shared" si="1663"/>
        <v>0</v>
      </c>
      <c r="BS234" s="48">
        <f t="shared" si="1663"/>
        <v>0</v>
      </c>
      <c r="BT234" s="98">
        <f t="shared" ref="BT234:CL234" si="1664">SUBTOTAL(9,BT228:BT233)</f>
        <v>0</v>
      </c>
      <c r="BU234" s="34">
        <f t="shared" si="1664"/>
        <v>0</v>
      </c>
      <c r="BV234" s="34">
        <f t="shared" si="1664"/>
        <v>0</v>
      </c>
      <c r="BW234" s="34">
        <f t="shared" si="1664"/>
        <v>0</v>
      </c>
      <c r="BX234" s="34">
        <f t="shared" si="1664"/>
        <v>0</v>
      </c>
      <c r="BY234" s="34">
        <f t="shared" si="1664"/>
        <v>0</v>
      </c>
      <c r="BZ234" s="34">
        <f t="shared" si="1664"/>
        <v>0</v>
      </c>
      <c r="CA234" s="34">
        <f t="shared" si="1664"/>
        <v>0</v>
      </c>
      <c r="CB234" s="34">
        <f t="shared" si="1664"/>
        <v>0</v>
      </c>
      <c r="CC234" s="34">
        <f t="shared" si="1664"/>
        <v>0</v>
      </c>
      <c r="CD234" s="34">
        <f t="shared" si="1664"/>
        <v>0</v>
      </c>
      <c r="CE234" s="34">
        <f t="shared" si="1664"/>
        <v>0</v>
      </c>
      <c r="CF234" s="34">
        <f t="shared" si="1664"/>
        <v>0</v>
      </c>
      <c r="CG234" s="34">
        <f t="shared" si="1664"/>
        <v>0</v>
      </c>
      <c r="CH234" s="34">
        <f t="shared" si="1664"/>
        <v>145073</v>
      </c>
      <c r="CI234" s="34">
        <f t="shared" si="1664"/>
        <v>90544</v>
      </c>
      <c r="CJ234" s="63">
        <f t="shared" si="1664"/>
        <v>0</v>
      </c>
      <c r="CK234" s="63">
        <f t="shared" si="1664"/>
        <v>0</v>
      </c>
      <c r="CL234" s="63">
        <f t="shared" si="1664"/>
        <v>0</v>
      </c>
      <c r="CM234" s="98">
        <f t="shared" ref="CM234:DE234" si="1665">SUBTOTAL(9,CM228:CM233)</f>
        <v>0</v>
      </c>
      <c r="CN234" s="34">
        <f t="shared" si="1665"/>
        <v>0</v>
      </c>
      <c r="CO234" s="34">
        <f t="shared" si="1665"/>
        <v>0</v>
      </c>
      <c r="CP234" s="34">
        <f t="shared" si="1665"/>
        <v>0</v>
      </c>
      <c r="CQ234" s="34">
        <f t="shared" si="1665"/>
        <v>0</v>
      </c>
      <c r="CR234" s="34">
        <f t="shared" si="1665"/>
        <v>0</v>
      </c>
      <c r="CS234" s="34">
        <f t="shared" si="1665"/>
        <v>0</v>
      </c>
      <c r="CT234" s="34">
        <f t="shared" si="1665"/>
        <v>0</v>
      </c>
      <c r="CU234" s="34">
        <f t="shared" si="1665"/>
        <v>0</v>
      </c>
      <c r="CV234" s="34">
        <f t="shared" si="1665"/>
        <v>0</v>
      </c>
      <c r="CW234" s="34">
        <f t="shared" si="1665"/>
        <v>0</v>
      </c>
      <c r="CX234" s="34">
        <f t="shared" si="1665"/>
        <v>0</v>
      </c>
      <c r="CY234" s="34">
        <f t="shared" si="1665"/>
        <v>0</v>
      </c>
      <c r="CZ234" s="34">
        <f t="shared" si="1665"/>
        <v>0</v>
      </c>
      <c r="DA234" s="34">
        <f t="shared" si="1665"/>
        <v>145073</v>
      </c>
      <c r="DB234" s="34">
        <f t="shared" si="1665"/>
        <v>90544</v>
      </c>
      <c r="DC234" s="63">
        <f t="shared" si="1665"/>
        <v>0</v>
      </c>
      <c r="DD234" s="63">
        <f t="shared" si="1665"/>
        <v>0</v>
      </c>
      <c r="DE234" s="63">
        <f t="shared" si="1665"/>
        <v>0</v>
      </c>
      <c r="DF234" s="98">
        <f t="shared" ref="DF234:DX234" si="1666">SUBTOTAL(9,DF228:DF233)</f>
        <v>0</v>
      </c>
      <c r="DG234" s="34">
        <f t="shared" si="1666"/>
        <v>0</v>
      </c>
      <c r="DH234" s="34">
        <f t="shared" si="1666"/>
        <v>0</v>
      </c>
      <c r="DI234" s="34">
        <f t="shared" si="1666"/>
        <v>0</v>
      </c>
      <c r="DJ234" s="34">
        <f t="shared" si="1666"/>
        <v>0</v>
      </c>
      <c r="DK234" s="34">
        <f t="shared" si="1666"/>
        <v>0</v>
      </c>
      <c r="DL234" s="34">
        <f t="shared" si="1666"/>
        <v>0</v>
      </c>
      <c r="DM234" s="34">
        <f t="shared" si="1666"/>
        <v>0</v>
      </c>
      <c r="DN234" s="34">
        <f t="shared" si="1666"/>
        <v>0</v>
      </c>
      <c r="DO234" s="34">
        <f t="shared" si="1666"/>
        <v>0</v>
      </c>
      <c r="DP234" s="34">
        <f t="shared" si="1666"/>
        <v>0</v>
      </c>
      <c r="DQ234" s="34">
        <f t="shared" si="1666"/>
        <v>0</v>
      </c>
      <c r="DR234" s="34">
        <f t="shared" si="1666"/>
        <v>0</v>
      </c>
      <c r="DS234" s="34">
        <f t="shared" si="1666"/>
        <v>0</v>
      </c>
      <c r="DT234" s="34">
        <f t="shared" si="1666"/>
        <v>145073</v>
      </c>
      <c r="DU234" s="34">
        <f t="shared" si="1666"/>
        <v>90544</v>
      </c>
      <c r="DV234" s="63">
        <f t="shared" si="1666"/>
        <v>0</v>
      </c>
      <c r="DW234" s="63">
        <f t="shared" si="1666"/>
        <v>0</v>
      </c>
      <c r="DX234" s="63">
        <f t="shared" si="1666"/>
        <v>0</v>
      </c>
    </row>
    <row r="235" spans="1:128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41">
        <f>I235+P235</f>
        <v>240000</v>
      </c>
      <c r="I235" s="41">
        <f>K235+L235+M235+N235+O235</f>
        <v>180000</v>
      </c>
      <c r="J235" s="5"/>
      <c r="K235" s="9"/>
      <c r="L235" s="9"/>
      <c r="M235" s="9">
        <v>180000</v>
      </c>
      <c r="N235" s="9"/>
      <c r="O235" s="9"/>
      <c r="P235" s="41">
        <f>Q235+R235+S235</f>
        <v>60000</v>
      </c>
      <c r="Q235" s="9"/>
      <c r="R235" s="9">
        <v>60000</v>
      </c>
      <c r="S235" s="9"/>
      <c r="T235" s="71">
        <f>(L235+M235+N235)*-1</f>
        <v>-180000</v>
      </c>
      <c r="U235" s="71">
        <f>(Q235+R235)*-1</f>
        <v>-60000</v>
      </c>
      <c r="V235" s="9">
        <f t="shared" ref="V235:W237" si="1667">ROUND(T235*0.65,0)</f>
        <v>-117000</v>
      </c>
      <c r="W235" s="9">
        <f t="shared" si="1667"/>
        <v>-39000</v>
      </c>
      <c r="X235" s="9">
        <v>48360</v>
      </c>
      <c r="Y235" s="9">
        <v>34344</v>
      </c>
      <c r="Z235" s="76">
        <f>IF(T235=0,0,ROUND((T235+L235)/X235/12,2))</f>
        <v>-0.31</v>
      </c>
      <c r="AA235" s="76">
        <f>IF(U235=0,0,ROUND((U235+Q235)/Y235/10,2))</f>
        <v>-0.17</v>
      </c>
      <c r="AB235" s="76">
        <f>Z235+AA235</f>
        <v>-0.48</v>
      </c>
      <c r="AC235" s="47">
        <v>-0.2</v>
      </c>
      <c r="AD235" s="47">
        <v>-0.11</v>
      </c>
      <c r="AE235" s="47">
        <f>AC235+AD235</f>
        <v>-0.31</v>
      </c>
      <c r="AF235" s="41">
        <f>AG235+AN235</f>
        <v>240000</v>
      </c>
      <c r="AG235" s="41">
        <f>AI235+AJ235+AK235+AL235+AM235</f>
        <v>180000</v>
      </c>
      <c r="AH235" s="5"/>
      <c r="AI235" s="9"/>
      <c r="AJ235" s="9"/>
      <c r="AK235" s="9">
        <v>180000</v>
      </c>
      <c r="AL235" s="9"/>
      <c r="AM235" s="9"/>
      <c r="AN235" s="41">
        <f>AO235+AP235+AQ235</f>
        <v>60000</v>
      </c>
      <c r="AO235" s="9"/>
      <c r="AP235" s="9">
        <v>60000</v>
      </c>
      <c r="AQ235" s="9"/>
      <c r="AR235" s="88">
        <f>((AL235+AK235+AJ235)-((V235)*-1))*-1</f>
        <v>-63000</v>
      </c>
      <c r="AS235" s="88">
        <f>((AO235+AP235)-((W235)*-1))*-1</f>
        <v>-21000</v>
      </c>
      <c r="AT235" s="9">
        <v>48360</v>
      </c>
      <c r="AU235" s="9">
        <v>34344</v>
      </c>
      <c r="AV235" s="93">
        <f t="shared" ref="AV235" si="1668">ROUND((AY235/AT235/12)+(AC235),2)*-1</f>
        <v>-0.11</v>
      </c>
      <c r="AW235" s="93">
        <f t="shared" ref="AW235:AW237" si="1669">ROUND((AZ235/AU235/10)+AD235,2)*-1</f>
        <v>-0.06</v>
      </c>
      <c r="AX235" s="93">
        <f>AV235+AW235</f>
        <v>-0.16999999999999998</v>
      </c>
      <c r="AY235" s="95">
        <f t="shared" ref="AY235:AY237" si="1670">AK235+AL235</f>
        <v>180000</v>
      </c>
      <c r="AZ235" s="95">
        <f t="shared" ref="AZ235:AZ237" si="1671">AP235</f>
        <v>60000</v>
      </c>
      <c r="BA235" s="96">
        <f>BB235+BI235</f>
        <v>240000</v>
      </c>
      <c r="BB235" s="96">
        <f>BD235+BE235+BF235+BG235+BH235</f>
        <v>180000</v>
      </c>
      <c r="BC235" s="97"/>
      <c r="BD235" s="88"/>
      <c r="BE235" s="88"/>
      <c r="BF235" s="88">
        <v>180000</v>
      </c>
      <c r="BG235" s="88"/>
      <c r="BH235" s="88"/>
      <c r="BI235" s="96">
        <f>BJ235+BK235+BL235</f>
        <v>60000</v>
      </c>
      <c r="BJ235" s="88"/>
      <c r="BK235" s="88">
        <v>60000</v>
      </c>
      <c r="BL235" s="88"/>
      <c r="BM235" s="88">
        <f t="shared" ref="BM235:BM237" si="1672">(BE235+BF235+BG235)-(AJ235+AK235+AL235)</f>
        <v>0</v>
      </c>
      <c r="BN235" s="88">
        <f t="shared" ref="BN235:BN237" si="1673">(BJ235+BK235)-(AO235+AP235)</f>
        <v>0</v>
      </c>
      <c r="BO235" s="9">
        <v>48360</v>
      </c>
      <c r="BP235" s="9">
        <v>34344</v>
      </c>
      <c r="BQ235" s="93">
        <f t="shared" ref="BQ235" si="1674">ROUND(((BF235+BG235)-(AK235+AL235))/BO235/10,2)*-1</f>
        <v>0</v>
      </c>
      <c r="BR235" s="93">
        <f t="shared" ref="BR235:BR237" si="1675">ROUND(((BK235-AP235)/BP235/10),2)*-1</f>
        <v>0</v>
      </c>
      <c r="BS235" s="93">
        <f>BQ235+BR235</f>
        <v>0</v>
      </c>
      <c r="BT235" s="96">
        <f>BU235+CB235</f>
        <v>290240</v>
      </c>
      <c r="BU235" s="96">
        <f>BW235+BX235+BY235+BZ235+CA235</f>
        <v>110500</v>
      </c>
      <c r="BV235" s="84"/>
      <c r="BW235" s="85"/>
      <c r="BX235" s="85"/>
      <c r="BY235" s="85">
        <v>110500</v>
      </c>
      <c r="BZ235" s="85"/>
      <c r="CA235" s="85"/>
      <c r="CB235" s="83">
        <f t="shared" ref="CB235:CB237" si="1676">CC235+CD235+CE235</f>
        <v>179740</v>
      </c>
      <c r="CC235" s="85"/>
      <c r="CD235" s="85">
        <v>179740</v>
      </c>
      <c r="CE235" s="85"/>
      <c r="CF235" s="88">
        <f t="shared" ref="CF235:CF237" si="1677">(BX235+BY235+BZ235)-(BE235+BF235+BG235)</f>
        <v>-69500</v>
      </c>
      <c r="CG235" s="88">
        <f t="shared" ref="CG235:CG237" si="1678">(CC235+CD235)-(BJ235+BK235)</f>
        <v>119740</v>
      </c>
      <c r="CH235" s="9">
        <v>48360</v>
      </c>
      <c r="CI235" s="9">
        <v>34344</v>
      </c>
      <c r="CJ235" s="99">
        <f>ROUND(((BY235+BZ235)-(BF235+BG235))/CH235/12,2)*-1</f>
        <v>0.12</v>
      </c>
      <c r="CK235" s="99">
        <f t="shared" ref="CK235:CK237" si="1679">ROUND(((CD235-BK235)/CI235/10),2)*-1</f>
        <v>-0.35</v>
      </c>
      <c r="CL235" s="99">
        <f>CJ235+CK235</f>
        <v>-0.22999999999999998</v>
      </c>
      <c r="CM235" s="96">
        <f>CN235+CU235</f>
        <v>290240</v>
      </c>
      <c r="CN235" s="96">
        <f>CP235+CQ235+CR235+CS235+CT235</f>
        <v>110500</v>
      </c>
      <c r="CO235" s="97"/>
      <c r="CP235" s="88"/>
      <c r="CQ235" s="88"/>
      <c r="CR235" s="88">
        <v>110500</v>
      </c>
      <c r="CS235" s="88"/>
      <c r="CT235" s="88"/>
      <c r="CU235" s="96">
        <f t="shared" ref="CU235:CU237" si="1680">CV235+CW235+CX235</f>
        <v>179740</v>
      </c>
      <c r="CV235" s="88"/>
      <c r="CW235" s="88">
        <v>179740</v>
      </c>
      <c r="CX235" s="88"/>
      <c r="CY235" s="88">
        <f t="shared" ref="CY235:CY237" si="1681">(CQ235+CR235+CS235)-(BX235+BY235+BZ235)</f>
        <v>0</v>
      </c>
      <c r="CZ235" s="88">
        <f t="shared" ref="CZ235:CZ237" si="1682">(CV235+CW235)-(CC235+CD235)</f>
        <v>0</v>
      </c>
      <c r="DA235" s="9">
        <v>48360</v>
      </c>
      <c r="DB235" s="9">
        <v>34344</v>
      </c>
      <c r="DC235" s="99">
        <f>ROUND(((CR235+CS235)-(BY235+BZ235))/DA235/12,2)*-1</f>
        <v>0</v>
      </c>
      <c r="DD235" s="99">
        <f t="shared" ref="DD235" si="1683">ROUND(((CW235-CD235)/DB235/10),2)*-1</f>
        <v>0</v>
      </c>
      <c r="DE235" s="99">
        <f>DC235+DD235</f>
        <v>0</v>
      </c>
      <c r="DF235" s="96">
        <f>DG235+DN235</f>
        <v>290240</v>
      </c>
      <c r="DG235" s="96">
        <f>DI235+DJ235+DK235+DL235+DM235</f>
        <v>110500</v>
      </c>
      <c r="DH235" s="97"/>
      <c r="DI235" s="88"/>
      <c r="DJ235" s="88"/>
      <c r="DK235" s="88">
        <v>110500</v>
      </c>
      <c r="DL235" s="88"/>
      <c r="DM235" s="88"/>
      <c r="DN235" s="96">
        <f t="shared" ref="DN235:DN237" si="1684">DO235+DP235+DQ235</f>
        <v>179740</v>
      </c>
      <c r="DO235" s="88"/>
      <c r="DP235" s="88">
        <v>179740</v>
      </c>
      <c r="DQ235" s="88"/>
      <c r="DR235" s="88">
        <f t="shared" ref="DR235:DR237" si="1685">(DJ235+DK235+DL235)-(CQ235+CR235+CS235)</f>
        <v>0</v>
      </c>
      <c r="DS235" s="88">
        <f t="shared" ref="DS235:DS237" si="1686">(DO235+DP235)-(CV235+CW235)</f>
        <v>0</v>
      </c>
      <c r="DT235" s="9">
        <v>48360</v>
      </c>
      <c r="DU235" s="9">
        <v>34344</v>
      </c>
      <c r="DV235" s="99">
        <f>ROUND(((DK235+DL235)-(CR235+CS235))/DT235/12,2)*-1</f>
        <v>0</v>
      </c>
      <c r="DW235" s="99">
        <f t="shared" ref="DW235" si="1687">ROUND(((DP235-CW235)/DU235/10),2)*-1</f>
        <v>0</v>
      </c>
      <c r="DX235" s="99">
        <f>DV235+DW235</f>
        <v>0</v>
      </c>
    </row>
    <row r="236" spans="1:128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41">
        <f>I236+P236</f>
        <v>0</v>
      </c>
      <c r="I236" s="41">
        <f>K236+L236+M236+N236+O236</f>
        <v>0</v>
      </c>
      <c r="J236" s="5"/>
      <c r="K236" s="9"/>
      <c r="L236" s="9"/>
      <c r="M236" s="9"/>
      <c r="N236" s="9"/>
      <c r="O236" s="9"/>
      <c r="P236" s="41">
        <f>Q236+R236+S236</f>
        <v>0</v>
      </c>
      <c r="Q236" s="9"/>
      <c r="R236" s="9"/>
      <c r="S236" s="9"/>
      <c r="T236" s="71">
        <f>(L236+M236+N236)*-1</f>
        <v>0</v>
      </c>
      <c r="U236" s="71">
        <f>(Q236+R236)*-1</f>
        <v>0</v>
      </c>
      <c r="V236" s="9">
        <f t="shared" si="1667"/>
        <v>0</v>
      </c>
      <c r="W236" s="9">
        <f t="shared" si="1667"/>
        <v>0</v>
      </c>
      <c r="X236" s="46" t="s">
        <v>225</v>
      </c>
      <c r="Y236" s="46" t="s">
        <v>225</v>
      </c>
      <c r="Z236" s="76">
        <f>IF(T236=0,0,ROUND((T236+L236)/X236/12,2))</f>
        <v>0</v>
      </c>
      <c r="AA236" s="76">
        <f>IF(U236=0,0,ROUND((U236+Q236)/Y236/10,2))</f>
        <v>0</v>
      </c>
      <c r="AB236" s="76">
        <f>Z236+AA236</f>
        <v>0</v>
      </c>
      <c r="AC236" s="47">
        <v>0</v>
      </c>
      <c r="AD236" s="47">
        <v>0</v>
      </c>
      <c r="AE236" s="47">
        <f>AC236+AD236</f>
        <v>0</v>
      </c>
      <c r="AF236" s="41">
        <f>AG236+AN236</f>
        <v>0</v>
      </c>
      <c r="AG236" s="41">
        <f>AI236+AJ236+AK236+AL236+AM236</f>
        <v>0</v>
      </c>
      <c r="AH236" s="5"/>
      <c r="AI236" s="9"/>
      <c r="AJ236" s="9"/>
      <c r="AK236" s="9"/>
      <c r="AL236" s="9"/>
      <c r="AM236" s="9"/>
      <c r="AN236" s="41">
        <f>AO236+AP236+AQ236</f>
        <v>0</v>
      </c>
      <c r="AO236" s="9"/>
      <c r="AP236" s="9"/>
      <c r="AQ236" s="9"/>
      <c r="AR236" s="88">
        <f>((AL236+AK236+AJ236)-((V236)*-1))*-1</f>
        <v>0</v>
      </c>
      <c r="AS236" s="88">
        <f>((AO236+AP236)-((W236)*-1))*-1</f>
        <v>0</v>
      </c>
      <c r="AT236" s="46" t="s">
        <v>225</v>
      </c>
      <c r="AU236" s="46" t="s">
        <v>225</v>
      </c>
      <c r="AV236" s="93">
        <v>0</v>
      </c>
      <c r="AW236" s="93">
        <v>0</v>
      </c>
      <c r="AX236" s="93">
        <f>AV236+AW236</f>
        <v>0</v>
      </c>
      <c r="AY236" s="95">
        <f t="shared" si="1670"/>
        <v>0</v>
      </c>
      <c r="AZ236" s="95">
        <f t="shared" si="1671"/>
        <v>0</v>
      </c>
      <c r="BA236" s="96">
        <f>BB236+BI236</f>
        <v>0</v>
      </c>
      <c r="BB236" s="96">
        <f>BD236+BE236+BF236+BG236+BH236</f>
        <v>0</v>
      </c>
      <c r="BC236" s="97"/>
      <c r="BD236" s="88"/>
      <c r="BE236" s="88"/>
      <c r="BF236" s="88"/>
      <c r="BG236" s="88"/>
      <c r="BH236" s="88"/>
      <c r="BI236" s="96">
        <f>BJ236+BK236+BL236</f>
        <v>0</v>
      </c>
      <c r="BJ236" s="88"/>
      <c r="BK236" s="88"/>
      <c r="BL236" s="88"/>
      <c r="BM236" s="88">
        <f t="shared" si="1672"/>
        <v>0</v>
      </c>
      <c r="BN236" s="88">
        <f t="shared" si="1673"/>
        <v>0</v>
      </c>
      <c r="BO236" s="46" t="s">
        <v>225</v>
      </c>
      <c r="BP236" s="46" t="s">
        <v>225</v>
      </c>
      <c r="BQ236" s="93">
        <v>0</v>
      </c>
      <c r="BR236" s="93">
        <v>0</v>
      </c>
      <c r="BS236" s="93">
        <f>BQ236+BR236</f>
        <v>0</v>
      </c>
      <c r="BT236" s="96">
        <f>BU236+CB236</f>
        <v>0</v>
      </c>
      <c r="BU236" s="96">
        <f>BW236+BX236+BY236+BZ236+CA236</f>
        <v>0</v>
      </c>
      <c r="BV236" s="84"/>
      <c r="BW236" s="85"/>
      <c r="BX236" s="85"/>
      <c r="BY236" s="85"/>
      <c r="BZ236" s="85"/>
      <c r="CA236" s="85"/>
      <c r="CB236" s="83">
        <f t="shared" si="1676"/>
        <v>0</v>
      </c>
      <c r="CC236" s="85"/>
      <c r="CD236" s="85"/>
      <c r="CE236" s="85"/>
      <c r="CF236" s="88">
        <f t="shared" si="1677"/>
        <v>0</v>
      </c>
      <c r="CG236" s="88">
        <f t="shared" si="1678"/>
        <v>0</v>
      </c>
      <c r="CH236" s="46" t="s">
        <v>225</v>
      </c>
      <c r="CI236" s="46" t="s">
        <v>225</v>
      </c>
      <c r="CJ236" s="99">
        <v>0</v>
      </c>
      <c r="CK236" s="99">
        <v>0</v>
      </c>
      <c r="CL236" s="99">
        <f>CJ236+CK236</f>
        <v>0</v>
      </c>
      <c r="CM236" s="96">
        <f>CN236+CU236</f>
        <v>0</v>
      </c>
      <c r="CN236" s="96">
        <f>CP236+CQ236+CR236+CS236+CT236</f>
        <v>0</v>
      </c>
      <c r="CO236" s="97"/>
      <c r="CP236" s="88"/>
      <c r="CQ236" s="88"/>
      <c r="CR236" s="88"/>
      <c r="CS236" s="88"/>
      <c r="CT236" s="88"/>
      <c r="CU236" s="96">
        <f t="shared" si="1680"/>
        <v>0</v>
      </c>
      <c r="CV236" s="88"/>
      <c r="CW236" s="88"/>
      <c r="CX236" s="88"/>
      <c r="CY236" s="88">
        <f t="shared" si="1681"/>
        <v>0</v>
      </c>
      <c r="CZ236" s="88">
        <f t="shared" si="1682"/>
        <v>0</v>
      </c>
      <c r="DA236" s="46" t="s">
        <v>225</v>
      </c>
      <c r="DB236" s="46" t="s">
        <v>225</v>
      </c>
      <c r="DC236" s="99">
        <v>0</v>
      </c>
      <c r="DD236" s="99">
        <v>0</v>
      </c>
      <c r="DE236" s="99">
        <f>DC236+DD236</f>
        <v>0</v>
      </c>
      <c r="DF236" s="96">
        <f>DG236+DN236</f>
        <v>0</v>
      </c>
      <c r="DG236" s="96">
        <f>DI236+DJ236+DK236+DL236+DM236</f>
        <v>0</v>
      </c>
      <c r="DH236" s="97"/>
      <c r="DI236" s="88"/>
      <c r="DJ236" s="88"/>
      <c r="DK236" s="88"/>
      <c r="DL236" s="88"/>
      <c r="DM236" s="88"/>
      <c r="DN236" s="96">
        <f t="shared" si="1684"/>
        <v>0</v>
      </c>
      <c r="DO236" s="88"/>
      <c r="DP236" s="88"/>
      <c r="DQ236" s="88"/>
      <c r="DR236" s="88">
        <f t="shared" si="1685"/>
        <v>0</v>
      </c>
      <c r="DS236" s="88">
        <f t="shared" si="1686"/>
        <v>0</v>
      </c>
      <c r="DT236" s="46" t="s">
        <v>225</v>
      </c>
      <c r="DU236" s="46" t="s">
        <v>225</v>
      </c>
      <c r="DV236" s="99">
        <v>0</v>
      </c>
      <c r="DW236" s="99">
        <v>0</v>
      </c>
      <c r="DX236" s="99">
        <f>DV236+DW236</f>
        <v>0</v>
      </c>
    </row>
    <row r="237" spans="1:128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41">
        <f>I237+P237</f>
        <v>0</v>
      </c>
      <c r="I237" s="41">
        <f>K237+L237+M237+N237+O237</f>
        <v>0</v>
      </c>
      <c r="J237" s="5"/>
      <c r="K237" s="9"/>
      <c r="L237" s="9"/>
      <c r="M237" s="9"/>
      <c r="N237" s="9"/>
      <c r="O237" s="9"/>
      <c r="P237" s="41">
        <f>Q237+R237+S237</f>
        <v>0</v>
      </c>
      <c r="Q237" s="9"/>
      <c r="R237" s="9"/>
      <c r="S237" s="9"/>
      <c r="T237" s="71">
        <f>(L237+M237+N237)*-1</f>
        <v>0</v>
      </c>
      <c r="U237" s="71">
        <f>(Q237+R237)*-1</f>
        <v>0</v>
      </c>
      <c r="V237" s="9">
        <f t="shared" si="1667"/>
        <v>0</v>
      </c>
      <c r="W237" s="9">
        <f t="shared" si="1667"/>
        <v>0</v>
      </c>
      <c r="X237" s="46" t="s">
        <v>225</v>
      </c>
      <c r="Y237" s="9">
        <v>26460</v>
      </c>
      <c r="Z237" s="76">
        <f>IF(T237=0,0,ROUND((T237+L237)/X237/10,2))</f>
        <v>0</v>
      </c>
      <c r="AA237" s="76">
        <f>IF(U237=0,0,ROUND((U237+Q237)/Y237/10,2))</f>
        <v>0</v>
      </c>
      <c r="AB237" s="76">
        <f>Z237+AA237</f>
        <v>0</v>
      </c>
      <c r="AC237" s="47">
        <v>0</v>
      </c>
      <c r="AD237" s="47">
        <v>0</v>
      </c>
      <c r="AE237" s="47">
        <f>AC237+AD237</f>
        <v>0</v>
      </c>
      <c r="AF237" s="41">
        <f>AG237+AN237</f>
        <v>0</v>
      </c>
      <c r="AG237" s="41">
        <f>AI237+AJ237+AK237+AL237+AM237</f>
        <v>0</v>
      </c>
      <c r="AH237" s="5"/>
      <c r="AI237" s="9"/>
      <c r="AJ237" s="9"/>
      <c r="AK237" s="9"/>
      <c r="AL237" s="9"/>
      <c r="AM237" s="9"/>
      <c r="AN237" s="41">
        <f>AO237+AP237+AQ237</f>
        <v>0</v>
      </c>
      <c r="AO237" s="9"/>
      <c r="AP237" s="9"/>
      <c r="AQ237" s="9"/>
      <c r="AR237" s="88">
        <f>((AL237+AK237+AJ237)-((V237)*-1))*-1</f>
        <v>0</v>
      </c>
      <c r="AS237" s="88">
        <f>((AO237+AP237)-((W237)*-1))*-1</f>
        <v>0</v>
      </c>
      <c r="AT237" s="46" t="s">
        <v>225</v>
      </c>
      <c r="AU237" s="9">
        <v>26460</v>
      </c>
      <c r="AV237" s="93">
        <v>0</v>
      </c>
      <c r="AW237" s="93">
        <f t="shared" si="1669"/>
        <v>0</v>
      </c>
      <c r="AX237" s="93">
        <f>AV237+AW237</f>
        <v>0</v>
      </c>
      <c r="AY237" s="95">
        <f t="shared" si="1670"/>
        <v>0</v>
      </c>
      <c r="AZ237" s="95">
        <f t="shared" si="1671"/>
        <v>0</v>
      </c>
      <c r="BA237" s="96">
        <f>BB237+BI237</f>
        <v>0</v>
      </c>
      <c r="BB237" s="96">
        <f>BD237+BE237+BF237+BG237+BH237</f>
        <v>0</v>
      </c>
      <c r="BC237" s="97"/>
      <c r="BD237" s="88"/>
      <c r="BE237" s="88"/>
      <c r="BF237" s="88"/>
      <c r="BG237" s="88"/>
      <c r="BH237" s="88"/>
      <c r="BI237" s="96">
        <f>BJ237+BK237+BL237</f>
        <v>0</v>
      </c>
      <c r="BJ237" s="88"/>
      <c r="BK237" s="88"/>
      <c r="BL237" s="88"/>
      <c r="BM237" s="88">
        <f t="shared" si="1672"/>
        <v>0</v>
      </c>
      <c r="BN237" s="88">
        <f t="shared" si="1673"/>
        <v>0</v>
      </c>
      <c r="BO237" s="46" t="s">
        <v>225</v>
      </c>
      <c r="BP237" s="9">
        <v>26460</v>
      </c>
      <c r="BQ237" s="93">
        <v>0</v>
      </c>
      <c r="BR237" s="93">
        <f t="shared" si="1675"/>
        <v>0</v>
      </c>
      <c r="BS237" s="93">
        <f>BQ237+BR237</f>
        <v>0</v>
      </c>
      <c r="BT237" s="96">
        <f>BU237+CB237</f>
        <v>0</v>
      </c>
      <c r="BU237" s="96">
        <f>BW237+BX237+BY237+BZ237+CA237</f>
        <v>0</v>
      </c>
      <c r="BV237" s="84"/>
      <c r="BW237" s="85"/>
      <c r="BX237" s="85"/>
      <c r="BY237" s="85"/>
      <c r="BZ237" s="85"/>
      <c r="CA237" s="85"/>
      <c r="CB237" s="83">
        <f t="shared" si="1676"/>
        <v>0</v>
      </c>
      <c r="CC237" s="85"/>
      <c r="CD237" s="85"/>
      <c r="CE237" s="85"/>
      <c r="CF237" s="88">
        <f t="shared" si="1677"/>
        <v>0</v>
      </c>
      <c r="CG237" s="88">
        <f t="shared" si="1678"/>
        <v>0</v>
      </c>
      <c r="CH237" s="46" t="s">
        <v>225</v>
      </c>
      <c r="CI237" s="9">
        <v>26460</v>
      </c>
      <c r="CJ237" s="99">
        <v>0</v>
      </c>
      <c r="CK237" s="99">
        <f t="shared" si="1679"/>
        <v>0</v>
      </c>
      <c r="CL237" s="99">
        <f>CJ237+CK237</f>
        <v>0</v>
      </c>
      <c r="CM237" s="96">
        <f>CN237+CU237</f>
        <v>0</v>
      </c>
      <c r="CN237" s="96">
        <f>CP237+CQ237+CR237+CS237+CT237</f>
        <v>0</v>
      </c>
      <c r="CO237" s="97"/>
      <c r="CP237" s="88"/>
      <c r="CQ237" s="88"/>
      <c r="CR237" s="88"/>
      <c r="CS237" s="88"/>
      <c r="CT237" s="88"/>
      <c r="CU237" s="96">
        <f t="shared" si="1680"/>
        <v>0</v>
      </c>
      <c r="CV237" s="88"/>
      <c r="CW237" s="88"/>
      <c r="CX237" s="88"/>
      <c r="CY237" s="88">
        <f t="shared" si="1681"/>
        <v>0</v>
      </c>
      <c r="CZ237" s="88">
        <f t="shared" si="1682"/>
        <v>0</v>
      </c>
      <c r="DA237" s="46" t="s">
        <v>225</v>
      </c>
      <c r="DB237" s="9">
        <v>26460</v>
      </c>
      <c r="DC237" s="99">
        <v>0</v>
      </c>
      <c r="DD237" s="99">
        <f t="shared" ref="DD237" si="1688">ROUND(((CW237-CD237)/DB237/10),2)*-1</f>
        <v>0</v>
      </c>
      <c r="DE237" s="99">
        <f>DC237+DD237</f>
        <v>0</v>
      </c>
      <c r="DF237" s="96">
        <f>DG237+DN237</f>
        <v>0</v>
      </c>
      <c r="DG237" s="96">
        <f>DI237+DJ237+DK237+DL237+DM237</f>
        <v>0</v>
      </c>
      <c r="DH237" s="97"/>
      <c r="DI237" s="88"/>
      <c r="DJ237" s="88"/>
      <c r="DK237" s="88"/>
      <c r="DL237" s="88"/>
      <c r="DM237" s="88"/>
      <c r="DN237" s="96">
        <f t="shared" si="1684"/>
        <v>0</v>
      </c>
      <c r="DO237" s="88"/>
      <c r="DP237" s="88"/>
      <c r="DQ237" s="88"/>
      <c r="DR237" s="88">
        <f t="shared" si="1685"/>
        <v>0</v>
      </c>
      <c r="DS237" s="88">
        <f t="shared" si="1686"/>
        <v>0</v>
      </c>
      <c r="DT237" s="46" t="s">
        <v>225</v>
      </c>
      <c r="DU237" s="9">
        <v>26460</v>
      </c>
      <c r="DV237" s="99">
        <v>0</v>
      </c>
      <c r="DW237" s="99">
        <f t="shared" ref="DW237" si="1689">ROUND(((DP237-CW237)/DU237/10),2)*-1</f>
        <v>0</v>
      </c>
      <c r="DX237" s="99">
        <f>DV237+DW237</f>
        <v>0</v>
      </c>
    </row>
    <row r="238" spans="1:128" x14ac:dyDescent="0.25">
      <c r="A238" s="30"/>
      <c r="B238" s="31"/>
      <c r="C238" s="32"/>
      <c r="D238" s="33" t="s">
        <v>192</v>
      </c>
      <c r="E238" s="31"/>
      <c r="F238" s="31"/>
      <c r="G238" s="32"/>
      <c r="H238" s="34">
        <f t="shared" ref="H238:AB238" si="1690">SUBTOTAL(9,H235:H237)</f>
        <v>240000</v>
      </c>
      <c r="I238" s="34">
        <f t="shared" si="1690"/>
        <v>180000</v>
      </c>
      <c r="J238" s="34">
        <f t="shared" si="1690"/>
        <v>0</v>
      </c>
      <c r="K238" s="34">
        <f t="shared" si="1690"/>
        <v>0</v>
      </c>
      <c r="L238" s="34">
        <f t="shared" si="1690"/>
        <v>0</v>
      </c>
      <c r="M238" s="34">
        <f t="shared" si="1690"/>
        <v>180000</v>
      </c>
      <c r="N238" s="34">
        <f t="shared" si="1690"/>
        <v>0</v>
      </c>
      <c r="O238" s="34">
        <f t="shared" si="1690"/>
        <v>0</v>
      </c>
      <c r="P238" s="34">
        <f t="shared" si="1690"/>
        <v>60000</v>
      </c>
      <c r="Q238" s="34">
        <f t="shared" si="1690"/>
        <v>0</v>
      </c>
      <c r="R238" s="34">
        <f t="shared" si="1690"/>
        <v>60000</v>
      </c>
      <c r="S238" s="34">
        <f t="shared" si="1690"/>
        <v>0</v>
      </c>
      <c r="T238" s="34">
        <f t="shared" si="1690"/>
        <v>-180000</v>
      </c>
      <c r="U238" s="34">
        <f t="shared" si="1690"/>
        <v>-60000</v>
      </c>
      <c r="V238" s="34">
        <f t="shared" si="1690"/>
        <v>-117000</v>
      </c>
      <c r="W238" s="34">
        <f t="shared" si="1690"/>
        <v>-39000</v>
      </c>
      <c r="X238" s="34">
        <f t="shared" si="1690"/>
        <v>48360</v>
      </c>
      <c r="Y238" s="34">
        <f t="shared" si="1690"/>
        <v>60804</v>
      </c>
      <c r="Z238" s="48">
        <f t="shared" si="1690"/>
        <v>-0.31</v>
      </c>
      <c r="AA238" s="48">
        <f t="shared" si="1690"/>
        <v>-0.17</v>
      </c>
      <c r="AB238" s="48">
        <f t="shared" si="1690"/>
        <v>-0.48</v>
      </c>
      <c r="AC238" s="48">
        <v>-0.2</v>
      </c>
      <c r="AD238" s="48">
        <v>-0.11</v>
      </c>
      <c r="AE238" s="48">
        <f t="shared" ref="AE238:AX238" si="1691">SUBTOTAL(9,AE235:AE237)</f>
        <v>-0.31</v>
      </c>
      <c r="AF238" s="34">
        <f t="shared" si="1691"/>
        <v>240000</v>
      </c>
      <c r="AG238" s="34">
        <f t="shared" si="1691"/>
        <v>180000</v>
      </c>
      <c r="AH238" s="34">
        <f t="shared" si="1691"/>
        <v>0</v>
      </c>
      <c r="AI238" s="34">
        <f t="shared" si="1691"/>
        <v>0</v>
      </c>
      <c r="AJ238" s="34">
        <f t="shared" si="1691"/>
        <v>0</v>
      </c>
      <c r="AK238" s="34">
        <f t="shared" si="1691"/>
        <v>180000</v>
      </c>
      <c r="AL238" s="34">
        <f t="shared" si="1691"/>
        <v>0</v>
      </c>
      <c r="AM238" s="34">
        <f t="shared" si="1691"/>
        <v>0</v>
      </c>
      <c r="AN238" s="34">
        <f t="shared" si="1691"/>
        <v>60000</v>
      </c>
      <c r="AO238" s="34">
        <f t="shared" si="1691"/>
        <v>0</v>
      </c>
      <c r="AP238" s="34">
        <f t="shared" si="1691"/>
        <v>60000</v>
      </c>
      <c r="AQ238" s="34">
        <f t="shared" si="1691"/>
        <v>0</v>
      </c>
      <c r="AR238" s="34">
        <f t="shared" si="1691"/>
        <v>-63000</v>
      </c>
      <c r="AS238" s="34">
        <f t="shared" si="1691"/>
        <v>-21000</v>
      </c>
      <c r="AT238" s="34">
        <f t="shared" si="1691"/>
        <v>48360</v>
      </c>
      <c r="AU238" s="34">
        <f t="shared" si="1691"/>
        <v>60804</v>
      </c>
      <c r="AV238" s="48">
        <f t="shared" si="1691"/>
        <v>-0.11</v>
      </c>
      <c r="AW238" s="48">
        <f t="shared" si="1691"/>
        <v>-0.06</v>
      </c>
      <c r="AX238" s="48">
        <f t="shared" si="1691"/>
        <v>-0.16999999999999998</v>
      </c>
      <c r="AY238"/>
      <c r="AZ238"/>
      <c r="BA238" s="34">
        <f t="shared" ref="BA238:BS238" si="1692">SUBTOTAL(9,BA235:BA237)</f>
        <v>240000</v>
      </c>
      <c r="BB238" s="34">
        <f t="shared" si="1692"/>
        <v>180000</v>
      </c>
      <c r="BC238" s="34">
        <f t="shared" si="1692"/>
        <v>0</v>
      </c>
      <c r="BD238" s="34">
        <f t="shared" si="1692"/>
        <v>0</v>
      </c>
      <c r="BE238" s="34">
        <f t="shared" si="1692"/>
        <v>0</v>
      </c>
      <c r="BF238" s="34">
        <f t="shared" si="1692"/>
        <v>180000</v>
      </c>
      <c r="BG238" s="34">
        <f t="shared" si="1692"/>
        <v>0</v>
      </c>
      <c r="BH238" s="34">
        <f t="shared" si="1692"/>
        <v>0</v>
      </c>
      <c r="BI238" s="34">
        <f t="shared" si="1692"/>
        <v>60000</v>
      </c>
      <c r="BJ238" s="34">
        <f t="shared" si="1692"/>
        <v>0</v>
      </c>
      <c r="BK238" s="34">
        <f t="shared" si="1692"/>
        <v>60000</v>
      </c>
      <c r="BL238" s="34">
        <f t="shared" si="1692"/>
        <v>0</v>
      </c>
      <c r="BM238" s="34">
        <f t="shared" si="1692"/>
        <v>0</v>
      </c>
      <c r="BN238" s="34">
        <f t="shared" si="1692"/>
        <v>0</v>
      </c>
      <c r="BO238" s="34">
        <f t="shared" si="1692"/>
        <v>48360</v>
      </c>
      <c r="BP238" s="34">
        <f t="shared" si="1692"/>
        <v>60804</v>
      </c>
      <c r="BQ238" s="48">
        <f t="shared" si="1692"/>
        <v>0</v>
      </c>
      <c r="BR238" s="48">
        <f t="shared" si="1692"/>
        <v>0</v>
      </c>
      <c r="BS238" s="48">
        <f t="shared" si="1692"/>
        <v>0</v>
      </c>
      <c r="BT238" s="34">
        <f t="shared" ref="BT238:CL238" si="1693">SUBTOTAL(9,BT235:BT237)</f>
        <v>290240</v>
      </c>
      <c r="BU238" s="34">
        <f t="shared" si="1693"/>
        <v>110500</v>
      </c>
      <c r="BV238" s="34">
        <f t="shared" si="1693"/>
        <v>0</v>
      </c>
      <c r="BW238" s="34">
        <f t="shared" si="1693"/>
        <v>0</v>
      </c>
      <c r="BX238" s="34">
        <f t="shared" si="1693"/>
        <v>0</v>
      </c>
      <c r="BY238" s="34">
        <f t="shared" si="1693"/>
        <v>110500</v>
      </c>
      <c r="BZ238" s="34">
        <f t="shared" si="1693"/>
        <v>0</v>
      </c>
      <c r="CA238" s="34">
        <f t="shared" si="1693"/>
        <v>0</v>
      </c>
      <c r="CB238" s="34">
        <f t="shared" si="1693"/>
        <v>179740</v>
      </c>
      <c r="CC238" s="34">
        <f t="shared" si="1693"/>
        <v>0</v>
      </c>
      <c r="CD238" s="34">
        <f t="shared" si="1693"/>
        <v>179740</v>
      </c>
      <c r="CE238" s="34">
        <f t="shared" si="1693"/>
        <v>0</v>
      </c>
      <c r="CF238" s="34">
        <f t="shared" si="1693"/>
        <v>-69500</v>
      </c>
      <c r="CG238" s="34">
        <f t="shared" si="1693"/>
        <v>119740</v>
      </c>
      <c r="CH238" s="34">
        <f t="shared" si="1693"/>
        <v>48360</v>
      </c>
      <c r="CI238" s="34">
        <f t="shared" si="1693"/>
        <v>60804</v>
      </c>
      <c r="CJ238" s="63">
        <f t="shared" si="1693"/>
        <v>0.12</v>
      </c>
      <c r="CK238" s="63">
        <f t="shared" si="1693"/>
        <v>-0.35</v>
      </c>
      <c r="CL238" s="63">
        <f t="shared" si="1693"/>
        <v>-0.22999999999999998</v>
      </c>
      <c r="CM238" s="34">
        <f t="shared" ref="CM238:DE238" si="1694">SUBTOTAL(9,CM235:CM237)</f>
        <v>290240</v>
      </c>
      <c r="CN238" s="34">
        <f t="shared" si="1694"/>
        <v>110500</v>
      </c>
      <c r="CO238" s="34">
        <f t="shared" si="1694"/>
        <v>0</v>
      </c>
      <c r="CP238" s="34">
        <f t="shared" si="1694"/>
        <v>0</v>
      </c>
      <c r="CQ238" s="34">
        <f t="shared" si="1694"/>
        <v>0</v>
      </c>
      <c r="CR238" s="34">
        <f t="shared" si="1694"/>
        <v>110500</v>
      </c>
      <c r="CS238" s="34">
        <f t="shared" si="1694"/>
        <v>0</v>
      </c>
      <c r="CT238" s="34">
        <f t="shared" si="1694"/>
        <v>0</v>
      </c>
      <c r="CU238" s="34">
        <f t="shared" si="1694"/>
        <v>179740</v>
      </c>
      <c r="CV238" s="34">
        <f t="shared" si="1694"/>
        <v>0</v>
      </c>
      <c r="CW238" s="34">
        <f t="shared" si="1694"/>
        <v>179740</v>
      </c>
      <c r="CX238" s="34">
        <f t="shared" si="1694"/>
        <v>0</v>
      </c>
      <c r="CY238" s="34">
        <f t="shared" si="1694"/>
        <v>0</v>
      </c>
      <c r="CZ238" s="34">
        <f t="shared" si="1694"/>
        <v>0</v>
      </c>
      <c r="DA238" s="34">
        <f t="shared" si="1694"/>
        <v>48360</v>
      </c>
      <c r="DB238" s="34">
        <f t="shared" si="1694"/>
        <v>60804</v>
      </c>
      <c r="DC238" s="63">
        <f t="shared" si="1694"/>
        <v>0</v>
      </c>
      <c r="DD238" s="63">
        <f t="shared" si="1694"/>
        <v>0</v>
      </c>
      <c r="DE238" s="63">
        <f t="shared" si="1694"/>
        <v>0</v>
      </c>
      <c r="DF238" s="34">
        <f t="shared" ref="DF238:DX238" si="1695">SUBTOTAL(9,DF235:DF237)</f>
        <v>290240</v>
      </c>
      <c r="DG238" s="34">
        <f t="shared" si="1695"/>
        <v>110500</v>
      </c>
      <c r="DH238" s="34">
        <f t="shared" si="1695"/>
        <v>0</v>
      </c>
      <c r="DI238" s="34">
        <f t="shared" si="1695"/>
        <v>0</v>
      </c>
      <c r="DJ238" s="34">
        <f t="shared" si="1695"/>
        <v>0</v>
      </c>
      <c r="DK238" s="34">
        <f t="shared" si="1695"/>
        <v>110500</v>
      </c>
      <c r="DL238" s="34">
        <f t="shared" si="1695"/>
        <v>0</v>
      </c>
      <c r="DM238" s="34">
        <f t="shared" si="1695"/>
        <v>0</v>
      </c>
      <c r="DN238" s="34">
        <f t="shared" si="1695"/>
        <v>179740</v>
      </c>
      <c r="DO238" s="34">
        <f t="shared" si="1695"/>
        <v>0</v>
      </c>
      <c r="DP238" s="34">
        <f t="shared" si="1695"/>
        <v>179740</v>
      </c>
      <c r="DQ238" s="34">
        <f t="shared" si="1695"/>
        <v>0</v>
      </c>
      <c r="DR238" s="34">
        <f t="shared" si="1695"/>
        <v>0</v>
      </c>
      <c r="DS238" s="34">
        <f t="shared" si="1695"/>
        <v>0</v>
      </c>
      <c r="DT238" s="34">
        <f t="shared" si="1695"/>
        <v>48360</v>
      </c>
      <c r="DU238" s="34">
        <f t="shared" si="1695"/>
        <v>60804</v>
      </c>
      <c r="DV238" s="63">
        <f t="shared" si="1695"/>
        <v>0</v>
      </c>
      <c r="DW238" s="63">
        <f t="shared" si="1695"/>
        <v>0</v>
      </c>
      <c r="DX238" s="63">
        <f t="shared" si="1695"/>
        <v>0</v>
      </c>
    </row>
    <row r="239" spans="1:128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41">
        <f>I239+P239</f>
        <v>196000</v>
      </c>
      <c r="I239" s="41">
        <f>K239+L239+M239+N239+O239</f>
        <v>120000</v>
      </c>
      <c r="J239" s="5"/>
      <c r="K239" s="9"/>
      <c r="L239" s="9"/>
      <c r="M239" s="9">
        <v>120000</v>
      </c>
      <c r="N239" s="9"/>
      <c r="O239" s="9"/>
      <c r="P239" s="41">
        <f>Q239+R239+S239</f>
        <v>76000</v>
      </c>
      <c r="Q239" s="9"/>
      <c r="R239" s="9">
        <v>76000</v>
      </c>
      <c r="S239" s="9"/>
      <c r="T239" s="71">
        <f>(L239+M239+N239)*-1</f>
        <v>-120000</v>
      </c>
      <c r="U239" s="71">
        <f>(Q239+R239)*-1</f>
        <v>-76000</v>
      </c>
      <c r="V239" s="9">
        <f t="shared" ref="V239:W241" si="1696">ROUND(T239*0.65,0)</f>
        <v>-78000</v>
      </c>
      <c r="W239" s="9">
        <f t="shared" si="1696"/>
        <v>-49400</v>
      </c>
      <c r="X239" s="9">
        <v>48360</v>
      </c>
      <c r="Y239" s="9">
        <v>34344</v>
      </c>
      <c r="Z239" s="76">
        <f>IF(T239=0,0,ROUND((T239+L239)/X239/12,2))</f>
        <v>-0.21</v>
      </c>
      <c r="AA239" s="76">
        <f>IF(U239=0,0,ROUND((U239+Q239)/Y239/10,2))</f>
        <v>-0.22</v>
      </c>
      <c r="AB239" s="76">
        <f>Z239+AA239</f>
        <v>-0.43</v>
      </c>
      <c r="AC239" s="47">
        <v>-0.14000000000000001</v>
      </c>
      <c r="AD239" s="47">
        <v>-0.14000000000000001</v>
      </c>
      <c r="AE239" s="47">
        <f>AC239+AD239</f>
        <v>-0.28000000000000003</v>
      </c>
      <c r="AF239" s="41">
        <f>AG239+AN239</f>
        <v>196000</v>
      </c>
      <c r="AG239" s="41">
        <f>AI239+AJ239+AK239+AL239+AM239</f>
        <v>120000</v>
      </c>
      <c r="AH239" s="5"/>
      <c r="AI239" s="9"/>
      <c r="AJ239" s="9"/>
      <c r="AK239" s="9">
        <v>120000</v>
      </c>
      <c r="AL239" s="9"/>
      <c r="AM239" s="9"/>
      <c r="AN239" s="41">
        <f>AO239+AP239+AQ239</f>
        <v>76000</v>
      </c>
      <c r="AO239" s="9"/>
      <c r="AP239" s="9">
        <v>76000</v>
      </c>
      <c r="AQ239" s="9"/>
      <c r="AR239" s="88">
        <f>((AL239+AK239+AJ239)-((V239)*-1))*-1</f>
        <v>-42000</v>
      </c>
      <c r="AS239" s="88">
        <f>((AO239+AP239)-((W239)*-1))*-1</f>
        <v>-26600</v>
      </c>
      <c r="AT239" s="9">
        <v>48360</v>
      </c>
      <c r="AU239" s="9">
        <v>34344</v>
      </c>
      <c r="AV239" s="93">
        <f t="shared" ref="AV239" si="1697">ROUND((AY239/AT239/12)+(AC239),2)*-1</f>
        <v>-7.0000000000000007E-2</v>
      </c>
      <c r="AW239" s="93">
        <f t="shared" ref="AW239:AW241" si="1698">ROUND((AZ239/AU239/10)+AD239,2)*-1</f>
        <v>-0.08</v>
      </c>
      <c r="AX239" s="93">
        <f>AV239+AW239</f>
        <v>-0.15000000000000002</v>
      </c>
      <c r="AY239" s="95">
        <f t="shared" ref="AY239:AY241" si="1699">AK239+AL239</f>
        <v>120000</v>
      </c>
      <c r="AZ239" s="95">
        <f t="shared" ref="AZ239:AZ241" si="1700">AP239</f>
        <v>76000</v>
      </c>
      <c r="BA239" s="96">
        <f>BB239+BI239</f>
        <v>196000</v>
      </c>
      <c r="BB239" s="96">
        <f>BD239+BE239+BF239+BG239+BH239</f>
        <v>120000</v>
      </c>
      <c r="BC239" s="97"/>
      <c r="BD239" s="88"/>
      <c r="BE239" s="88"/>
      <c r="BF239" s="88">
        <v>120000</v>
      </c>
      <c r="BG239" s="88"/>
      <c r="BH239" s="88"/>
      <c r="BI239" s="96">
        <f>BJ239+BK239+BL239</f>
        <v>76000</v>
      </c>
      <c r="BJ239" s="88"/>
      <c r="BK239" s="88">
        <v>76000</v>
      </c>
      <c r="BL239" s="88"/>
      <c r="BM239" s="88">
        <f t="shared" ref="BM239:BM241" si="1701">(BE239+BF239+BG239)-(AJ239+AK239+AL239)</f>
        <v>0</v>
      </c>
      <c r="BN239" s="88">
        <f t="shared" ref="BN239:BN241" si="1702">(BJ239+BK239)-(AO239+AP239)</f>
        <v>0</v>
      </c>
      <c r="BO239" s="9">
        <v>48360</v>
      </c>
      <c r="BP239" s="9">
        <v>34344</v>
      </c>
      <c r="BQ239" s="93">
        <f t="shared" ref="BQ239" si="1703">ROUND(((BF239+BG239)-(AK239+AL239))/BO239/10,2)*-1</f>
        <v>0</v>
      </c>
      <c r="BR239" s="93">
        <f t="shared" ref="BR239:BR241" si="1704">ROUND(((BK239-AP239)/BP239/10),2)*-1</f>
        <v>0</v>
      </c>
      <c r="BS239" s="93">
        <f>BQ239+BR239</f>
        <v>0</v>
      </c>
      <c r="BT239" s="96">
        <f>BU239+CB239</f>
        <v>196000</v>
      </c>
      <c r="BU239" s="96">
        <f>BW239+BX239+BY239+BZ239+CA239</f>
        <v>120000</v>
      </c>
      <c r="BV239" s="97"/>
      <c r="BW239" s="88"/>
      <c r="BX239" s="88"/>
      <c r="BY239" s="88">
        <v>120000</v>
      </c>
      <c r="BZ239" s="88"/>
      <c r="CA239" s="88"/>
      <c r="CB239" s="96">
        <f>CC239+CD239+CE239</f>
        <v>76000</v>
      </c>
      <c r="CC239" s="88"/>
      <c r="CD239" s="88">
        <v>76000</v>
      </c>
      <c r="CE239" s="88"/>
      <c r="CF239" s="88">
        <f t="shared" ref="CF239:CF241" si="1705">(BX239+BY239+BZ239)-(BE239+BF239+BG239)</f>
        <v>0</v>
      </c>
      <c r="CG239" s="88">
        <f t="shared" ref="CG239:CG241" si="1706">(CC239+CD239)-(BJ239+BK239)</f>
        <v>0</v>
      </c>
      <c r="CH239" s="9">
        <v>48360</v>
      </c>
      <c r="CI239" s="9">
        <v>34344</v>
      </c>
      <c r="CJ239" s="99">
        <f t="shared" ref="CJ239" si="1707">ROUND(((BY239+BZ239)-(BF239+BG239))/CH239/12,2)*-1</f>
        <v>0</v>
      </c>
      <c r="CK239" s="99">
        <f t="shared" ref="CK239:CK241" si="1708">ROUND(((CD239-BK239)/CI239/10),2)*-1</f>
        <v>0</v>
      </c>
      <c r="CL239" s="99">
        <f>CJ239+CK239</f>
        <v>0</v>
      </c>
      <c r="CM239" s="96">
        <f>CN239+CU239</f>
        <v>150080</v>
      </c>
      <c r="CN239" s="96">
        <f>CP239+CQ239+CR239+CS239+CT239</f>
        <v>88760</v>
      </c>
      <c r="CO239" s="84"/>
      <c r="CP239" s="85"/>
      <c r="CQ239" s="85"/>
      <c r="CR239" s="85">
        <v>88760</v>
      </c>
      <c r="CS239" s="85">
        <v>0</v>
      </c>
      <c r="CT239" s="85">
        <v>0</v>
      </c>
      <c r="CU239" s="96">
        <f>CV239+CW239+CX239</f>
        <v>61320</v>
      </c>
      <c r="CV239" s="85"/>
      <c r="CW239" s="85">
        <v>61320</v>
      </c>
      <c r="CX239" s="85"/>
      <c r="CY239" s="88">
        <f t="shared" ref="CY239:CY241" si="1709">(CQ239+CR239+CS239)-(BX239+BY239+BZ239)</f>
        <v>-31240</v>
      </c>
      <c r="CZ239" s="88">
        <f t="shared" ref="CZ239:CZ241" si="1710">(CV239+CW239)-(CC239+CD239)</f>
        <v>-14680</v>
      </c>
      <c r="DA239" s="9">
        <v>48360</v>
      </c>
      <c r="DB239" s="9">
        <v>34344</v>
      </c>
      <c r="DC239" s="99">
        <f t="shared" ref="DC239" si="1711">ROUND(((CR239+CS239)-(BY239+BZ239))/DA239/12,2)*-1</f>
        <v>0.05</v>
      </c>
      <c r="DD239" s="99">
        <f t="shared" ref="DD239" si="1712">ROUND(((CW239-CD239)/DB239/10),2)*-1</f>
        <v>0.04</v>
      </c>
      <c r="DE239" s="99">
        <f>DC239+DD239</f>
        <v>0.09</v>
      </c>
      <c r="DF239" s="96">
        <f>DG239+DN239</f>
        <v>150080</v>
      </c>
      <c r="DG239" s="96">
        <f>DI239+DJ239+DK239+DL239+DM239</f>
        <v>88760</v>
      </c>
      <c r="DH239" s="84"/>
      <c r="DI239" s="85"/>
      <c r="DJ239" s="85"/>
      <c r="DK239" s="85">
        <v>88760</v>
      </c>
      <c r="DL239" s="85">
        <v>0</v>
      </c>
      <c r="DM239" s="85">
        <v>0</v>
      </c>
      <c r="DN239" s="96">
        <f>DO239+DP239+DQ239</f>
        <v>61320</v>
      </c>
      <c r="DO239" s="85"/>
      <c r="DP239" s="85">
        <v>61320</v>
      </c>
      <c r="DQ239" s="85"/>
      <c r="DR239" s="88">
        <f t="shared" ref="DR239:DR241" si="1713">(DJ239+DK239+DL239)-(CQ239+CR239+CS239)</f>
        <v>0</v>
      </c>
      <c r="DS239" s="88">
        <f t="shared" ref="DS239:DS241" si="1714">(DO239+DP239)-(CV239+CW239)</f>
        <v>0</v>
      </c>
      <c r="DT239" s="9">
        <v>48360</v>
      </c>
      <c r="DU239" s="9">
        <v>34344</v>
      </c>
      <c r="DV239" s="99">
        <f t="shared" ref="DV239" si="1715">ROUND(((DK239+DL239)-(CR239+CS239))/DT239/12,2)*-1</f>
        <v>0</v>
      </c>
      <c r="DW239" s="99">
        <f t="shared" ref="DW239" si="1716">ROUND(((DP239-CW239)/DU239/10),2)*-1</f>
        <v>0</v>
      </c>
      <c r="DX239" s="99">
        <f>DV239+DW239</f>
        <v>0</v>
      </c>
    </row>
    <row r="240" spans="1:128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41">
        <f>I240+P240</f>
        <v>0</v>
      </c>
      <c r="I240" s="41">
        <f>K240+L240+M240+N240+O240</f>
        <v>0</v>
      </c>
      <c r="J240" s="5"/>
      <c r="K240" s="9"/>
      <c r="L240" s="9"/>
      <c r="M240" s="9"/>
      <c r="N240" s="9"/>
      <c r="O240" s="9"/>
      <c r="P240" s="41">
        <f>Q240+R240+S240</f>
        <v>0</v>
      </c>
      <c r="Q240" s="9"/>
      <c r="R240" s="9"/>
      <c r="S240" s="9"/>
      <c r="T240" s="71">
        <f>(L240+M240+N240)*-1</f>
        <v>0</v>
      </c>
      <c r="U240" s="71">
        <f>(Q240+R240)*-1</f>
        <v>0</v>
      </c>
      <c r="V240" s="9">
        <f t="shared" si="1696"/>
        <v>0</v>
      </c>
      <c r="W240" s="9">
        <f t="shared" si="1696"/>
        <v>0</v>
      </c>
      <c r="X240" s="46" t="s">
        <v>225</v>
      </c>
      <c r="Y240" s="46" t="s">
        <v>225</v>
      </c>
      <c r="Z240" s="76">
        <f>IF(T240=0,0,ROUND((T240+L240)/X240/12,2))</f>
        <v>0</v>
      </c>
      <c r="AA240" s="76">
        <f>IF(U240=0,0,ROUND((U240+Q240)/Y240/10,2))</f>
        <v>0</v>
      </c>
      <c r="AB240" s="76">
        <f>Z240+AA240</f>
        <v>0</v>
      </c>
      <c r="AC240" s="47">
        <v>0</v>
      </c>
      <c r="AD240" s="47">
        <v>0</v>
      </c>
      <c r="AE240" s="47">
        <f>AC240+AD240</f>
        <v>0</v>
      </c>
      <c r="AF240" s="41">
        <f>AG240+AN240</f>
        <v>0</v>
      </c>
      <c r="AG240" s="41">
        <f>AI240+AJ240+AK240+AL240+AM240</f>
        <v>0</v>
      </c>
      <c r="AH240" s="5"/>
      <c r="AI240" s="9"/>
      <c r="AJ240" s="9"/>
      <c r="AK240" s="9"/>
      <c r="AL240" s="9"/>
      <c r="AM240" s="9"/>
      <c r="AN240" s="41">
        <f>AO240+AP240+AQ240</f>
        <v>0</v>
      </c>
      <c r="AO240" s="9"/>
      <c r="AP240" s="9"/>
      <c r="AQ240" s="9"/>
      <c r="AR240" s="88">
        <f>((AL240+AK240+AJ240)-((V240)*-1))*-1</f>
        <v>0</v>
      </c>
      <c r="AS240" s="88">
        <f>((AO240+AP240)-((W240)*-1))*-1</f>
        <v>0</v>
      </c>
      <c r="AT240" s="46" t="s">
        <v>225</v>
      </c>
      <c r="AU240" s="46" t="s">
        <v>225</v>
      </c>
      <c r="AV240" s="93">
        <v>0</v>
      </c>
      <c r="AW240" s="93">
        <v>0</v>
      </c>
      <c r="AX240" s="93">
        <f>AV240+AW240</f>
        <v>0</v>
      </c>
      <c r="AY240" s="95">
        <f t="shared" si="1699"/>
        <v>0</v>
      </c>
      <c r="AZ240" s="95">
        <f t="shared" si="1700"/>
        <v>0</v>
      </c>
      <c r="BA240" s="96">
        <f>BB240+BI240</f>
        <v>0</v>
      </c>
      <c r="BB240" s="96">
        <f>BD240+BE240+BF240+BG240+BH240</f>
        <v>0</v>
      </c>
      <c r="BC240" s="97"/>
      <c r="BD240" s="88"/>
      <c r="BE240" s="88"/>
      <c r="BF240" s="88"/>
      <c r="BG240" s="88"/>
      <c r="BH240" s="88"/>
      <c r="BI240" s="96">
        <f>BJ240+BK240+BL240</f>
        <v>0</v>
      </c>
      <c r="BJ240" s="88"/>
      <c r="BK240" s="88"/>
      <c r="BL240" s="88"/>
      <c r="BM240" s="88">
        <f t="shared" si="1701"/>
        <v>0</v>
      </c>
      <c r="BN240" s="88">
        <f t="shared" si="1702"/>
        <v>0</v>
      </c>
      <c r="BO240" s="46" t="s">
        <v>225</v>
      </c>
      <c r="BP240" s="46" t="s">
        <v>225</v>
      </c>
      <c r="BQ240" s="93">
        <v>0</v>
      </c>
      <c r="BR240" s="93">
        <v>0</v>
      </c>
      <c r="BS240" s="93">
        <f>BQ240+BR240</f>
        <v>0</v>
      </c>
      <c r="BT240" s="96">
        <f>BU240+CB240</f>
        <v>0</v>
      </c>
      <c r="BU240" s="96">
        <f>BW240+BX240+BY240+BZ240+CA240</f>
        <v>0</v>
      </c>
      <c r="BV240" s="97"/>
      <c r="BW240" s="88"/>
      <c r="BX240" s="88"/>
      <c r="BY240" s="88"/>
      <c r="BZ240" s="88"/>
      <c r="CA240" s="88"/>
      <c r="CB240" s="96">
        <f>CC240+CD240+CE240</f>
        <v>0</v>
      </c>
      <c r="CC240" s="88"/>
      <c r="CD240" s="88"/>
      <c r="CE240" s="88"/>
      <c r="CF240" s="88">
        <f t="shared" si="1705"/>
        <v>0</v>
      </c>
      <c r="CG240" s="88">
        <f t="shared" si="1706"/>
        <v>0</v>
      </c>
      <c r="CH240" s="46" t="s">
        <v>225</v>
      </c>
      <c r="CI240" s="46" t="s">
        <v>225</v>
      </c>
      <c r="CJ240" s="99">
        <v>0</v>
      </c>
      <c r="CK240" s="99">
        <v>0</v>
      </c>
      <c r="CL240" s="99">
        <f>CJ240+CK240</f>
        <v>0</v>
      </c>
      <c r="CM240" s="96">
        <f>CN240+CU240</f>
        <v>0</v>
      </c>
      <c r="CN240" s="96">
        <f>CP240+CQ240+CR240+CS240+CT240</f>
        <v>0</v>
      </c>
      <c r="CO240" s="84"/>
      <c r="CP240" s="85"/>
      <c r="CQ240" s="85"/>
      <c r="CR240" s="85"/>
      <c r="CS240" s="85"/>
      <c r="CT240" s="85"/>
      <c r="CU240" s="96">
        <f>CV240+CW240+CX240</f>
        <v>0</v>
      </c>
      <c r="CV240" s="85"/>
      <c r="CW240" s="85"/>
      <c r="CX240" s="85"/>
      <c r="CY240" s="88">
        <f t="shared" si="1709"/>
        <v>0</v>
      </c>
      <c r="CZ240" s="88">
        <f t="shared" si="1710"/>
        <v>0</v>
      </c>
      <c r="DA240" s="46" t="s">
        <v>225</v>
      </c>
      <c r="DB240" s="46" t="s">
        <v>225</v>
      </c>
      <c r="DC240" s="99">
        <v>0</v>
      </c>
      <c r="DD240" s="99">
        <v>0</v>
      </c>
      <c r="DE240" s="99">
        <f>DC240+DD240</f>
        <v>0</v>
      </c>
      <c r="DF240" s="96">
        <f>DG240+DN240</f>
        <v>0</v>
      </c>
      <c r="DG240" s="96">
        <f>DI240+DJ240+DK240+DL240+DM240</f>
        <v>0</v>
      </c>
      <c r="DH240" s="84"/>
      <c r="DI240" s="85"/>
      <c r="DJ240" s="85"/>
      <c r="DK240" s="85"/>
      <c r="DL240" s="85"/>
      <c r="DM240" s="85"/>
      <c r="DN240" s="96">
        <f>DO240+DP240+DQ240</f>
        <v>0</v>
      </c>
      <c r="DO240" s="85"/>
      <c r="DP240" s="85"/>
      <c r="DQ240" s="85"/>
      <c r="DR240" s="88">
        <f t="shared" si="1713"/>
        <v>0</v>
      </c>
      <c r="DS240" s="88">
        <f t="shared" si="1714"/>
        <v>0</v>
      </c>
      <c r="DT240" s="46" t="s">
        <v>225</v>
      </c>
      <c r="DU240" s="46" t="s">
        <v>225</v>
      </c>
      <c r="DV240" s="99">
        <v>0</v>
      </c>
      <c r="DW240" s="99">
        <v>0</v>
      </c>
      <c r="DX240" s="99">
        <f>DV240+DW240</f>
        <v>0</v>
      </c>
    </row>
    <row r="241" spans="1:128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41">
        <f>I241+P241</f>
        <v>0</v>
      </c>
      <c r="I241" s="41">
        <f>K241+L241+M241+N241+O241</f>
        <v>0</v>
      </c>
      <c r="J241" s="5"/>
      <c r="K241" s="9"/>
      <c r="L241" s="9"/>
      <c r="M241" s="9"/>
      <c r="N241" s="9"/>
      <c r="O241" s="9"/>
      <c r="P241" s="41">
        <f>Q241+R241+S241</f>
        <v>0</v>
      </c>
      <c r="Q241" s="9"/>
      <c r="R241" s="9"/>
      <c r="S241" s="9"/>
      <c r="T241" s="71">
        <f>(L241+M241+N241)*-1</f>
        <v>0</v>
      </c>
      <c r="U241" s="71">
        <f>(Q241+R241)*-1</f>
        <v>0</v>
      </c>
      <c r="V241" s="9">
        <f t="shared" si="1696"/>
        <v>0</v>
      </c>
      <c r="W241" s="9">
        <f t="shared" si="1696"/>
        <v>0</v>
      </c>
      <c r="X241" s="46" t="s">
        <v>225</v>
      </c>
      <c r="Y241" s="9">
        <v>26460</v>
      </c>
      <c r="Z241" s="76">
        <f>IF(T241=0,0,ROUND((T241+L241)/X241/10,2))</f>
        <v>0</v>
      </c>
      <c r="AA241" s="76">
        <f>IF(U241=0,0,ROUND((U241+Q241)/Y241/10,2))</f>
        <v>0</v>
      </c>
      <c r="AB241" s="76">
        <f>Z241+AA241</f>
        <v>0</v>
      </c>
      <c r="AC241" s="47">
        <v>0</v>
      </c>
      <c r="AD241" s="47">
        <v>0</v>
      </c>
      <c r="AE241" s="47">
        <f>AC241+AD241</f>
        <v>0</v>
      </c>
      <c r="AF241" s="41">
        <f>AG241+AN241</f>
        <v>0</v>
      </c>
      <c r="AG241" s="41">
        <f>AI241+AJ241+AK241+AL241+AM241</f>
        <v>0</v>
      </c>
      <c r="AH241" s="5"/>
      <c r="AI241" s="9"/>
      <c r="AJ241" s="9"/>
      <c r="AK241" s="9"/>
      <c r="AL241" s="9"/>
      <c r="AM241" s="9"/>
      <c r="AN241" s="41">
        <f>AO241+AP241+AQ241</f>
        <v>0</v>
      </c>
      <c r="AO241" s="9"/>
      <c r="AP241" s="9"/>
      <c r="AQ241" s="9"/>
      <c r="AR241" s="88">
        <f>((AL241+AK241+AJ241)-((V241)*-1))*-1</f>
        <v>0</v>
      </c>
      <c r="AS241" s="88">
        <f>((AO241+AP241)-((W241)*-1))*-1</f>
        <v>0</v>
      </c>
      <c r="AT241" s="46" t="s">
        <v>225</v>
      </c>
      <c r="AU241" s="9">
        <v>26460</v>
      </c>
      <c r="AV241" s="93">
        <v>0</v>
      </c>
      <c r="AW241" s="93">
        <f t="shared" si="1698"/>
        <v>0</v>
      </c>
      <c r="AX241" s="93">
        <f>AV241+AW241</f>
        <v>0</v>
      </c>
      <c r="AY241" s="95">
        <f t="shared" si="1699"/>
        <v>0</v>
      </c>
      <c r="AZ241" s="95">
        <f t="shared" si="1700"/>
        <v>0</v>
      </c>
      <c r="BA241" s="96">
        <f>BB241+BI241</f>
        <v>0</v>
      </c>
      <c r="BB241" s="96">
        <f>BD241+BE241+BF241+BG241+BH241</f>
        <v>0</v>
      </c>
      <c r="BC241" s="97"/>
      <c r="BD241" s="88"/>
      <c r="BE241" s="88"/>
      <c r="BF241" s="88"/>
      <c r="BG241" s="88"/>
      <c r="BH241" s="88"/>
      <c r="BI241" s="96">
        <f>BJ241+BK241+BL241</f>
        <v>0</v>
      </c>
      <c r="BJ241" s="88"/>
      <c r="BK241" s="88"/>
      <c r="BL241" s="88"/>
      <c r="BM241" s="88">
        <f t="shared" si="1701"/>
        <v>0</v>
      </c>
      <c r="BN241" s="88">
        <f t="shared" si="1702"/>
        <v>0</v>
      </c>
      <c r="BO241" s="46" t="s">
        <v>225</v>
      </c>
      <c r="BP241" s="9">
        <v>26460</v>
      </c>
      <c r="BQ241" s="93">
        <v>0</v>
      </c>
      <c r="BR241" s="93">
        <f t="shared" si="1704"/>
        <v>0</v>
      </c>
      <c r="BS241" s="93">
        <f>BQ241+BR241</f>
        <v>0</v>
      </c>
      <c r="BT241" s="96">
        <f>BU241+CB241</f>
        <v>0</v>
      </c>
      <c r="BU241" s="96">
        <f>BW241+BX241+BY241+BZ241+CA241</f>
        <v>0</v>
      </c>
      <c r="BV241" s="97"/>
      <c r="BW241" s="88"/>
      <c r="BX241" s="88"/>
      <c r="BY241" s="88"/>
      <c r="BZ241" s="88"/>
      <c r="CA241" s="88"/>
      <c r="CB241" s="96">
        <f>CC241+CD241+CE241</f>
        <v>0</v>
      </c>
      <c r="CC241" s="88"/>
      <c r="CD241" s="88"/>
      <c r="CE241" s="88"/>
      <c r="CF241" s="88">
        <f t="shared" si="1705"/>
        <v>0</v>
      </c>
      <c r="CG241" s="88">
        <f t="shared" si="1706"/>
        <v>0</v>
      </c>
      <c r="CH241" s="46" t="s">
        <v>225</v>
      </c>
      <c r="CI241" s="9">
        <v>26460</v>
      </c>
      <c r="CJ241" s="99">
        <v>0</v>
      </c>
      <c r="CK241" s="99">
        <f t="shared" si="1708"/>
        <v>0</v>
      </c>
      <c r="CL241" s="99">
        <f>CJ241+CK241</f>
        <v>0</v>
      </c>
      <c r="CM241" s="96">
        <f>CN241+CU241</f>
        <v>0</v>
      </c>
      <c r="CN241" s="96">
        <f>CP241+CQ241+CR241+CS241+CT241</f>
        <v>0</v>
      </c>
      <c r="CO241" s="84"/>
      <c r="CP241" s="85"/>
      <c r="CQ241" s="85"/>
      <c r="CR241" s="85"/>
      <c r="CS241" s="85"/>
      <c r="CT241" s="85"/>
      <c r="CU241" s="96">
        <f>CV241+CW241+CX241</f>
        <v>0</v>
      </c>
      <c r="CV241" s="85"/>
      <c r="CW241" s="85"/>
      <c r="CX241" s="85"/>
      <c r="CY241" s="88">
        <f t="shared" si="1709"/>
        <v>0</v>
      </c>
      <c r="CZ241" s="88">
        <f t="shared" si="1710"/>
        <v>0</v>
      </c>
      <c r="DA241" s="46" t="s">
        <v>225</v>
      </c>
      <c r="DB241" s="9">
        <v>26460</v>
      </c>
      <c r="DC241" s="99">
        <v>0</v>
      </c>
      <c r="DD241" s="99">
        <f t="shared" ref="DD241" si="1717">ROUND(((CW241-CD241)/DB241/10),2)*-1</f>
        <v>0</v>
      </c>
      <c r="DE241" s="99">
        <f>DC241+DD241</f>
        <v>0</v>
      </c>
      <c r="DF241" s="96">
        <f>DG241+DN241</f>
        <v>0</v>
      </c>
      <c r="DG241" s="96">
        <f>DI241+DJ241+DK241+DL241+DM241</f>
        <v>0</v>
      </c>
      <c r="DH241" s="84"/>
      <c r="DI241" s="85"/>
      <c r="DJ241" s="85"/>
      <c r="DK241" s="85"/>
      <c r="DL241" s="85"/>
      <c r="DM241" s="85"/>
      <c r="DN241" s="96">
        <f>DO241+DP241+DQ241</f>
        <v>0</v>
      </c>
      <c r="DO241" s="85"/>
      <c r="DP241" s="85"/>
      <c r="DQ241" s="85"/>
      <c r="DR241" s="88">
        <f t="shared" si="1713"/>
        <v>0</v>
      </c>
      <c r="DS241" s="88">
        <f t="shared" si="1714"/>
        <v>0</v>
      </c>
      <c r="DT241" s="46" t="s">
        <v>225</v>
      </c>
      <c r="DU241" s="9">
        <v>26460</v>
      </c>
      <c r="DV241" s="99">
        <v>0</v>
      </c>
      <c r="DW241" s="99">
        <f t="shared" ref="DW241" si="1718">ROUND(((DP241-CW241)/DU241/10),2)*-1</f>
        <v>0</v>
      </c>
      <c r="DX241" s="99">
        <f>DV241+DW241</f>
        <v>0</v>
      </c>
    </row>
    <row r="242" spans="1:128" x14ac:dyDescent="0.25">
      <c r="A242" s="30"/>
      <c r="B242" s="31"/>
      <c r="C242" s="32"/>
      <c r="D242" s="33" t="s">
        <v>193</v>
      </c>
      <c r="E242" s="31"/>
      <c r="F242" s="31"/>
      <c r="G242" s="32"/>
      <c r="H242" s="34">
        <f t="shared" ref="H242:AB242" si="1719">SUBTOTAL(9,H239:H241)</f>
        <v>196000</v>
      </c>
      <c r="I242" s="34">
        <f t="shared" si="1719"/>
        <v>120000</v>
      </c>
      <c r="J242" s="34">
        <f t="shared" si="1719"/>
        <v>0</v>
      </c>
      <c r="K242" s="34">
        <f t="shared" si="1719"/>
        <v>0</v>
      </c>
      <c r="L242" s="34">
        <f t="shared" si="1719"/>
        <v>0</v>
      </c>
      <c r="M242" s="34">
        <f t="shared" si="1719"/>
        <v>120000</v>
      </c>
      <c r="N242" s="34">
        <f t="shared" si="1719"/>
        <v>0</v>
      </c>
      <c r="O242" s="34">
        <f t="shared" si="1719"/>
        <v>0</v>
      </c>
      <c r="P242" s="34">
        <f t="shared" si="1719"/>
        <v>76000</v>
      </c>
      <c r="Q242" s="34">
        <f t="shared" si="1719"/>
        <v>0</v>
      </c>
      <c r="R242" s="34">
        <f t="shared" si="1719"/>
        <v>76000</v>
      </c>
      <c r="S242" s="34">
        <f t="shared" si="1719"/>
        <v>0</v>
      </c>
      <c r="T242" s="34">
        <f t="shared" si="1719"/>
        <v>-120000</v>
      </c>
      <c r="U242" s="34">
        <f t="shared" si="1719"/>
        <v>-76000</v>
      </c>
      <c r="V242" s="34">
        <f t="shared" si="1719"/>
        <v>-78000</v>
      </c>
      <c r="W242" s="34">
        <f t="shared" si="1719"/>
        <v>-49400</v>
      </c>
      <c r="X242" s="34">
        <f t="shared" si="1719"/>
        <v>48360</v>
      </c>
      <c r="Y242" s="34">
        <f t="shared" si="1719"/>
        <v>60804</v>
      </c>
      <c r="Z242" s="48">
        <f t="shared" si="1719"/>
        <v>-0.21</v>
      </c>
      <c r="AA242" s="48">
        <f t="shared" si="1719"/>
        <v>-0.22</v>
      </c>
      <c r="AB242" s="48">
        <f t="shared" si="1719"/>
        <v>-0.43</v>
      </c>
      <c r="AC242" s="48">
        <v>-0.14000000000000001</v>
      </c>
      <c r="AD242" s="48">
        <v>-0.14000000000000001</v>
      </c>
      <c r="AE242" s="48">
        <f t="shared" ref="AE242:AX242" si="1720">SUBTOTAL(9,AE239:AE241)</f>
        <v>-0.28000000000000003</v>
      </c>
      <c r="AF242" s="34">
        <f t="shared" si="1720"/>
        <v>196000</v>
      </c>
      <c r="AG242" s="34">
        <f t="shared" si="1720"/>
        <v>120000</v>
      </c>
      <c r="AH242" s="34">
        <f t="shared" si="1720"/>
        <v>0</v>
      </c>
      <c r="AI242" s="34">
        <f t="shared" si="1720"/>
        <v>0</v>
      </c>
      <c r="AJ242" s="34">
        <f t="shared" si="1720"/>
        <v>0</v>
      </c>
      <c r="AK242" s="34">
        <f t="shared" si="1720"/>
        <v>120000</v>
      </c>
      <c r="AL242" s="34">
        <f t="shared" si="1720"/>
        <v>0</v>
      </c>
      <c r="AM242" s="34">
        <f t="shared" si="1720"/>
        <v>0</v>
      </c>
      <c r="AN242" s="34">
        <f t="shared" si="1720"/>
        <v>76000</v>
      </c>
      <c r="AO242" s="34">
        <f t="shared" si="1720"/>
        <v>0</v>
      </c>
      <c r="AP242" s="34">
        <f t="shared" si="1720"/>
        <v>76000</v>
      </c>
      <c r="AQ242" s="34">
        <f t="shared" si="1720"/>
        <v>0</v>
      </c>
      <c r="AR242" s="34">
        <f t="shared" si="1720"/>
        <v>-42000</v>
      </c>
      <c r="AS242" s="34">
        <f t="shared" si="1720"/>
        <v>-26600</v>
      </c>
      <c r="AT242" s="34">
        <f t="shared" si="1720"/>
        <v>48360</v>
      </c>
      <c r="AU242" s="34">
        <f t="shared" si="1720"/>
        <v>60804</v>
      </c>
      <c r="AV242" s="48">
        <f t="shared" si="1720"/>
        <v>-7.0000000000000007E-2</v>
      </c>
      <c r="AW242" s="48">
        <f t="shared" si="1720"/>
        <v>-0.08</v>
      </c>
      <c r="AX242" s="48">
        <f t="shared" si="1720"/>
        <v>-0.15000000000000002</v>
      </c>
      <c r="AY242"/>
      <c r="AZ242"/>
      <c r="BA242" s="34">
        <f t="shared" ref="BA242:BS242" si="1721">SUBTOTAL(9,BA239:BA241)</f>
        <v>196000</v>
      </c>
      <c r="BB242" s="34">
        <f t="shared" si="1721"/>
        <v>120000</v>
      </c>
      <c r="BC242" s="34">
        <f t="shared" si="1721"/>
        <v>0</v>
      </c>
      <c r="BD242" s="34">
        <f t="shared" si="1721"/>
        <v>0</v>
      </c>
      <c r="BE242" s="34">
        <f t="shared" si="1721"/>
        <v>0</v>
      </c>
      <c r="BF242" s="34">
        <f t="shared" si="1721"/>
        <v>120000</v>
      </c>
      <c r="BG242" s="34">
        <f t="shared" si="1721"/>
        <v>0</v>
      </c>
      <c r="BH242" s="34">
        <f t="shared" si="1721"/>
        <v>0</v>
      </c>
      <c r="BI242" s="34">
        <f t="shared" si="1721"/>
        <v>76000</v>
      </c>
      <c r="BJ242" s="34">
        <f t="shared" si="1721"/>
        <v>0</v>
      </c>
      <c r="BK242" s="34">
        <f t="shared" si="1721"/>
        <v>76000</v>
      </c>
      <c r="BL242" s="34">
        <f t="shared" si="1721"/>
        <v>0</v>
      </c>
      <c r="BM242" s="34">
        <f t="shared" si="1721"/>
        <v>0</v>
      </c>
      <c r="BN242" s="34">
        <f t="shared" si="1721"/>
        <v>0</v>
      </c>
      <c r="BO242" s="34">
        <f t="shared" si="1721"/>
        <v>48360</v>
      </c>
      <c r="BP242" s="34">
        <f t="shared" si="1721"/>
        <v>60804</v>
      </c>
      <c r="BQ242" s="48">
        <f t="shared" si="1721"/>
        <v>0</v>
      </c>
      <c r="BR242" s="48">
        <f t="shared" si="1721"/>
        <v>0</v>
      </c>
      <c r="BS242" s="48">
        <f t="shared" si="1721"/>
        <v>0</v>
      </c>
      <c r="BT242" s="34">
        <f t="shared" ref="BT242:CL242" si="1722">SUBTOTAL(9,BT239:BT241)</f>
        <v>196000</v>
      </c>
      <c r="BU242" s="34">
        <f t="shared" si="1722"/>
        <v>120000</v>
      </c>
      <c r="BV242" s="34">
        <f t="shared" si="1722"/>
        <v>0</v>
      </c>
      <c r="BW242" s="34">
        <f t="shared" si="1722"/>
        <v>0</v>
      </c>
      <c r="BX242" s="34">
        <f t="shared" si="1722"/>
        <v>0</v>
      </c>
      <c r="BY242" s="34">
        <f t="shared" si="1722"/>
        <v>120000</v>
      </c>
      <c r="BZ242" s="34">
        <f t="shared" si="1722"/>
        <v>0</v>
      </c>
      <c r="CA242" s="34">
        <f t="shared" si="1722"/>
        <v>0</v>
      </c>
      <c r="CB242" s="34">
        <f t="shared" si="1722"/>
        <v>76000</v>
      </c>
      <c r="CC242" s="34">
        <f t="shared" si="1722"/>
        <v>0</v>
      </c>
      <c r="CD242" s="34">
        <f t="shared" si="1722"/>
        <v>76000</v>
      </c>
      <c r="CE242" s="34">
        <f t="shared" si="1722"/>
        <v>0</v>
      </c>
      <c r="CF242" s="34">
        <f t="shared" si="1722"/>
        <v>0</v>
      </c>
      <c r="CG242" s="34">
        <f t="shared" si="1722"/>
        <v>0</v>
      </c>
      <c r="CH242" s="34">
        <f t="shared" si="1722"/>
        <v>48360</v>
      </c>
      <c r="CI242" s="34">
        <f t="shared" si="1722"/>
        <v>60804</v>
      </c>
      <c r="CJ242" s="63">
        <f t="shared" si="1722"/>
        <v>0</v>
      </c>
      <c r="CK242" s="63">
        <f t="shared" si="1722"/>
        <v>0</v>
      </c>
      <c r="CL242" s="63">
        <f t="shared" si="1722"/>
        <v>0</v>
      </c>
      <c r="CM242" s="34">
        <f t="shared" ref="CM242:DE242" si="1723">SUBTOTAL(9,CM239:CM241)</f>
        <v>150080</v>
      </c>
      <c r="CN242" s="34">
        <f t="shared" si="1723"/>
        <v>88760</v>
      </c>
      <c r="CO242" s="34">
        <f t="shared" si="1723"/>
        <v>0</v>
      </c>
      <c r="CP242" s="34">
        <f t="shared" si="1723"/>
        <v>0</v>
      </c>
      <c r="CQ242" s="34">
        <f t="shared" si="1723"/>
        <v>0</v>
      </c>
      <c r="CR242" s="34">
        <f t="shared" si="1723"/>
        <v>88760</v>
      </c>
      <c r="CS242" s="34">
        <f t="shared" si="1723"/>
        <v>0</v>
      </c>
      <c r="CT242" s="34">
        <f t="shared" si="1723"/>
        <v>0</v>
      </c>
      <c r="CU242" s="34">
        <f t="shared" si="1723"/>
        <v>61320</v>
      </c>
      <c r="CV242" s="34">
        <f t="shared" si="1723"/>
        <v>0</v>
      </c>
      <c r="CW242" s="34">
        <f t="shared" si="1723"/>
        <v>61320</v>
      </c>
      <c r="CX242" s="34">
        <f t="shared" si="1723"/>
        <v>0</v>
      </c>
      <c r="CY242" s="34">
        <f t="shared" si="1723"/>
        <v>-31240</v>
      </c>
      <c r="CZ242" s="34">
        <f t="shared" si="1723"/>
        <v>-14680</v>
      </c>
      <c r="DA242" s="34">
        <f t="shared" si="1723"/>
        <v>48360</v>
      </c>
      <c r="DB242" s="34">
        <f t="shared" si="1723"/>
        <v>60804</v>
      </c>
      <c r="DC242" s="63">
        <f t="shared" si="1723"/>
        <v>0.05</v>
      </c>
      <c r="DD242" s="63">
        <f t="shared" si="1723"/>
        <v>0.04</v>
      </c>
      <c r="DE242" s="63">
        <f t="shared" si="1723"/>
        <v>0.09</v>
      </c>
      <c r="DF242" s="34">
        <f t="shared" ref="DF242:DX242" si="1724">SUBTOTAL(9,DF239:DF241)</f>
        <v>150080</v>
      </c>
      <c r="DG242" s="34">
        <f t="shared" si="1724"/>
        <v>88760</v>
      </c>
      <c r="DH242" s="34">
        <f t="shared" si="1724"/>
        <v>0</v>
      </c>
      <c r="DI242" s="34">
        <f t="shared" si="1724"/>
        <v>0</v>
      </c>
      <c r="DJ242" s="34">
        <f t="shared" si="1724"/>
        <v>0</v>
      </c>
      <c r="DK242" s="34">
        <f t="shared" si="1724"/>
        <v>88760</v>
      </c>
      <c r="DL242" s="34">
        <f t="shared" si="1724"/>
        <v>0</v>
      </c>
      <c r="DM242" s="34">
        <f t="shared" si="1724"/>
        <v>0</v>
      </c>
      <c r="DN242" s="34">
        <f t="shared" si="1724"/>
        <v>61320</v>
      </c>
      <c r="DO242" s="34">
        <f t="shared" si="1724"/>
        <v>0</v>
      </c>
      <c r="DP242" s="34">
        <f t="shared" si="1724"/>
        <v>61320</v>
      </c>
      <c r="DQ242" s="34">
        <f t="shared" si="1724"/>
        <v>0</v>
      </c>
      <c r="DR242" s="34">
        <f t="shared" si="1724"/>
        <v>0</v>
      </c>
      <c r="DS242" s="34">
        <f t="shared" si="1724"/>
        <v>0</v>
      </c>
      <c r="DT242" s="34">
        <f t="shared" si="1724"/>
        <v>48360</v>
      </c>
      <c r="DU242" s="34">
        <f t="shared" si="1724"/>
        <v>60804</v>
      </c>
      <c r="DV242" s="63">
        <f t="shared" si="1724"/>
        <v>0</v>
      </c>
      <c r="DW242" s="63">
        <f t="shared" si="1724"/>
        <v>0</v>
      </c>
      <c r="DX242" s="63">
        <f t="shared" si="1724"/>
        <v>0</v>
      </c>
    </row>
    <row r="243" spans="1:128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41">
        <f>I243+P243</f>
        <v>24000</v>
      </c>
      <c r="I243" s="41">
        <f>K243+L243+M243+N243+O243</f>
        <v>24000</v>
      </c>
      <c r="J243" s="5"/>
      <c r="K243" s="9"/>
      <c r="L243" s="9"/>
      <c r="M243" s="9">
        <v>24000</v>
      </c>
      <c r="N243" s="9"/>
      <c r="O243" s="9"/>
      <c r="P243" s="41">
        <f>Q243+R243+S243</f>
        <v>0</v>
      </c>
      <c r="Q243" s="9"/>
      <c r="R243" s="9"/>
      <c r="S243" s="9"/>
      <c r="T243" s="71">
        <f>(L243+M243+N243)*-1</f>
        <v>-24000</v>
      </c>
      <c r="U243" s="71">
        <f>(Q243+R243)*-1</f>
        <v>0</v>
      </c>
      <c r="V243" s="9">
        <f t="shared" ref="V243:W245" si="1725">ROUND(T243*0.65,0)</f>
        <v>-15600</v>
      </c>
      <c r="W243" s="9">
        <f t="shared" si="1725"/>
        <v>0</v>
      </c>
      <c r="X243" s="9">
        <v>48360</v>
      </c>
      <c r="Y243" s="9">
        <v>34344</v>
      </c>
      <c r="Z243" s="76">
        <f>IF(T243=0,0,ROUND((T243+L243)/X243/12,2))</f>
        <v>-0.04</v>
      </c>
      <c r="AA243" s="76">
        <f>IF(U243=0,0,ROUND((U243+Q243)/Y243/10,2))</f>
        <v>0</v>
      </c>
      <c r="AB243" s="76">
        <f>Z243+AA243</f>
        <v>-0.04</v>
      </c>
      <c r="AC243" s="47">
        <v>-0.03</v>
      </c>
      <c r="AD243" s="47">
        <v>0</v>
      </c>
      <c r="AE243" s="47">
        <f>AC243+AD243</f>
        <v>-0.03</v>
      </c>
      <c r="AF243" s="41">
        <f>AG243+AN243</f>
        <v>24000</v>
      </c>
      <c r="AG243" s="41">
        <f>AI243+AJ243+AK243+AL243+AM243</f>
        <v>24000</v>
      </c>
      <c r="AH243" s="5"/>
      <c r="AI243" s="9"/>
      <c r="AJ243" s="9"/>
      <c r="AK243" s="9">
        <v>24000</v>
      </c>
      <c r="AL243" s="9"/>
      <c r="AM243" s="9"/>
      <c r="AN243" s="41">
        <f>AO243+AP243+AQ243</f>
        <v>0</v>
      </c>
      <c r="AO243" s="9"/>
      <c r="AP243" s="9"/>
      <c r="AQ243" s="9"/>
      <c r="AR243" s="88">
        <f>((AL243+AK243+AJ243)-((V243)*-1))*-1</f>
        <v>-8400</v>
      </c>
      <c r="AS243" s="88">
        <f>((AO243+AP243)-((W243)*-1))*-1</f>
        <v>0</v>
      </c>
      <c r="AT243" s="9">
        <v>48360</v>
      </c>
      <c r="AU243" s="9">
        <v>34344</v>
      </c>
      <c r="AV243" s="93">
        <f t="shared" ref="AV243" si="1726">ROUND((AY243/AT243/12)+(AC243),2)*-1</f>
        <v>-0.01</v>
      </c>
      <c r="AW243" s="93">
        <f t="shared" ref="AW243:AW245" si="1727">ROUND((AZ243/AU243/10)+AD243,2)*-1</f>
        <v>0</v>
      </c>
      <c r="AX243" s="93">
        <f>AV243+AW243</f>
        <v>-0.01</v>
      </c>
      <c r="AY243" s="95">
        <f t="shared" ref="AY243:AY245" si="1728">AK243+AL243</f>
        <v>24000</v>
      </c>
      <c r="AZ243" s="95">
        <f t="shared" ref="AZ243:AZ245" si="1729">AP243</f>
        <v>0</v>
      </c>
      <c r="BA243" s="96">
        <f>BB243+BI243</f>
        <v>24000</v>
      </c>
      <c r="BB243" s="96">
        <f>BD243+BE243+BF243+BG243+BH243</f>
        <v>24000</v>
      </c>
      <c r="BC243" s="97"/>
      <c r="BD243" s="88"/>
      <c r="BE243" s="88"/>
      <c r="BF243" s="88">
        <v>24000</v>
      </c>
      <c r="BG243" s="88"/>
      <c r="BH243" s="88"/>
      <c r="BI243" s="96">
        <f>BJ243+BK243+BL243</f>
        <v>0</v>
      </c>
      <c r="BJ243" s="88"/>
      <c r="BK243" s="88"/>
      <c r="BL243" s="88"/>
      <c r="BM243" s="88">
        <f t="shared" ref="BM243:BM245" si="1730">(BE243+BF243+BG243)-(AJ243+AK243+AL243)</f>
        <v>0</v>
      </c>
      <c r="BN243" s="88">
        <f t="shared" ref="BN243:BN245" si="1731">(BJ243+BK243)-(AO243+AP243)</f>
        <v>0</v>
      </c>
      <c r="BO243" s="9">
        <v>48360</v>
      </c>
      <c r="BP243" s="9">
        <v>34344</v>
      </c>
      <c r="BQ243" s="93">
        <f t="shared" ref="BQ243" si="1732">ROUND(((BF243+BG243)-(AK243+AL243))/BO243/10,2)*-1</f>
        <v>0</v>
      </c>
      <c r="BR243" s="93">
        <f t="shared" ref="BR243:BR245" si="1733">ROUND(((BK243-AP243)/BP243/10),2)*-1</f>
        <v>0</v>
      </c>
      <c r="BS243" s="93">
        <f>BQ243+BR243</f>
        <v>0</v>
      </c>
      <c r="BT243" s="96">
        <f>BU243+CB243</f>
        <v>24000</v>
      </c>
      <c r="BU243" s="96">
        <f>BW243+BX243+BY243+BZ243+CA243</f>
        <v>24000</v>
      </c>
      <c r="BV243" s="97"/>
      <c r="BW243" s="88"/>
      <c r="BX243" s="88"/>
      <c r="BY243" s="88">
        <v>24000</v>
      </c>
      <c r="BZ243" s="88"/>
      <c r="CA243" s="88"/>
      <c r="CB243" s="96">
        <f>CC243+CD243+CE243</f>
        <v>0</v>
      </c>
      <c r="CC243" s="88"/>
      <c r="CD243" s="88"/>
      <c r="CE243" s="88"/>
      <c r="CF243" s="88">
        <f t="shared" ref="CF243:CF245" si="1734">(BX243+BY243+BZ243)-(BE243+BF243+BG243)</f>
        <v>0</v>
      </c>
      <c r="CG243" s="88">
        <f t="shared" ref="CG243:CG245" si="1735">(CC243+CD243)-(BJ243+BK243)</f>
        <v>0</v>
      </c>
      <c r="CH243" s="9">
        <v>48360</v>
      </c>
      <c r="CI243" s="9">
        <v>34344</v>
      </c>
      <c r="CJ243" s="99">
        <f t="shared" ref="CJ243" si="1736">ROUND(((BY243+BZ243)-(BF243+BG243))/CH243/12,2)*-1</f>
        <v>0</v>
      </c>
      <c r="CK243" s="99">
        <f t="shared" ref="CK243:CK245" si="1737">ROUND(((CD243-BK243)/CI243/10),2)*-1</f>
        <v>0</v>
      </c>
      <c r="CL243" s="99">
        <f>CJ243+CK243</f>
        <v>0</v>
      </c>
      <c r="CM243" s="96">
        <f>CN243+CU243</f>
        <v>24000</v>
      </c>
      <c r="CN243" s="96">
        <f>CP243+CQ243+CR243+CS243+CT243</f>
        <v>24000</v>
      </c>
      <c r="CO243" s="97"/>
      <c r="CP243" s="88"/>
      <c r="CQ243" s="88"/>
      <c r="CR243" s="88">
        <v>24000</v>
      </c>
      <c r="CS243" s="88"/>
      <c r="CT243" s="88"/>
      <c r="CU243" s="96">
        <f>CV243+CW243+CX243</f>
        <v>0</v>
      </c>
      <c r="CV243" s="88"/>
      <c r="CW243" s="88"/>
      <c r="CX243" s="88"/>
      <c r="CY243" s="88">
        <f t="shared" ref="CY243:CY245" si="1738">(CQ243+CR243+CS243)-(BX243+BY243+BZ243)</f>
        <v>0</v>
      </c>
      <c r="CZ243" s="88">
        <f t="shared" ref="CZ243:CZ245" si="1739">(CV243+CW243)-(CC243+CD243)</f>
        <v>0</v>
      </c>
      <c r="DA243" s="9">
        <v>48360</v>
      </c>
      <c r="DB243" s="9">
        <v>34344</v>
      </c>
      <c r="DC243" s="99">
        <f t="shared" ref="DC243" si="1740">ROUND(((CR243+CS243)-(BY243+BZ243))/DA243/12,2)*-1</f>
        <v>0</v>
      </c>
      <c r="DD243" s="99">
        <f t="shared" ref="DD243" si="1741">ROUND(((CW243-CD243)/DB243/10),2)*-1</f>
        <v>0</v>
      </c>
      <c r="DE243" s="99">
        <f>DC243+DD243</f>
        <v>0</v>
      </c>
      <c r="DF243" s="96">
        <f>DG243+DN243</f>
        <v>24000</v>
      </c>
      <c r="DG243" s="96">
        <f>DI243+DJ243+DK243+DL243+DM243</f>
        <v>24000</v>
      </c>
      <c r="DH243" s="97"/>
      <c r="DI243" s="88"/>
      <c r="DJ243" s="88"/>
      <c r="DK243" s="88">
        <v>24000</v>
      </c>
      <c r="DL243" s="88"/>
      <c r="DM243" s="88"/>
      <c r="DN243" s="96">
        <f>DO243+DP243+DQ243</f>
        <v>0</v>
      </c>
      <c r="DO243" s="88"/>
      <c r="DP243" s="88"/>
      <c r="DQ243" s="88"/>
      <c r="DR243" s="88">
        <f t="shared" ref="DR243:DR245" si="1742">(DJ243+DK243+DL243)-(CQ243+CR243+CS243)</f>
        <v>0</v>
      </c>
      <c r="DS243" s="88">
        <f t="shared" ref="DS243:DS245" si="1743">(DO243+DP243)-(CV243+CW243)</f>
        <v>0</v>
      </c>
      <c r="DT243" s="9">
        <v>48360</v>
      </c>
      <c r="DU243" s="9">
        <v>34344</v>
      </c>
      <c r="DV243" s="99">
        <f t="shared" ref="DV243" si="1744">ROUND(((DK243+DL243)-(CR243+CS243))/DT243/12,2)*-1</f>
        <v>0</v>
      </c>
      <c r="DW243" s="99">
        <f t="shared" ref="DW243" si="1745">ROUND(((DP243-CW243)/DU243/10),2)*-1</f>
        <v>0</v>
      </c>
      <c r="DX243" s="99">
        <f>DV243+DW243</f>
        <v>0</v>
      </c>
    </row>
    <row r="244" spans="1:128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41">
        <f>I244+P244</f>
        <v>0</v>
      </c>
      <c r="I244" s="41">
        <f>K244+L244+M244+N244+O244</f>
        <v>0</v>
      </c>
      <c r="J244" s="5"/>
      <c r="K244" s="9"/>
      <c r="L244" s="9"/>
      <c r="M244" s="9"/>
      <c r="N244" s="9"/>
      <c r="O244" s="9"/>
      <c r="P244" s="41">
        <f>Q244+R244+S244</f>
        <v>0</v>
      </c>
      <c r="Q244" s="9"/>
      <c r="R244" s="9"/>
      <c r="S244" s="9"/>
      <c r="T244" s="71">
        <f>(L244+M244+N244)*-1</f>
        <v>0</v>
      </c>
      <c r="U244" s="71">
        <f>(Q244+R244)*-1</f>
        <v>0</v>
      </c>
      <c r="V244" s="9">
        <f t="shared" si="1725"/>
        <v>0</v>
      </c>
      <c r="W244" s="9">
        <f t="shared" si="1725"/>
        <v>0</v>
      </c>
      <c r="X244" s="46" t="s">
        <v>225</v>
      </c>
      <c r="Y244" s="46" t="s">
        <v>225</v>
      </c>
      <c r="Z244" s="76">
        <f>IF(T244=0,0,ROUND((T244+L244)/X244/12,2))</f>
        <v>0</v>
      </c>
      <c r="AA244" s="76">
        <f>IF(U244=0,0,ROUND((U244+Q244)/Y244/10,2))</f>
        <v>0</v>
      </c>
      <c r="AB244" s="76">
        <f>Z244+AA244</f>
        <v>0</v>
      </c>
      <c r="AC244" s="47">
        <v>0</v>
      </c>
      <c r="AD244" s="47">
        <v>0</v>
      </c>
      <c r="AE244" s="47">
        <f>AC244+AD244</f>
        <v>0</v>
      </c>
      <c r="AF244" s="41">
        <f>AG244+AN244</f>
        <v>0</v>
      </c>
      <c r="AG244" s="41">
        <f>AI244+AJ244+AK244+AL244+AM244</f>
        <v>0</v>
      </c>
      <c r="AH244" s="5"/>
      <c r="AI244" s="9"/>
      <c r="AJ244" s="9"/>
      <c r="AK244" s="9"/>
      <c r="AL244" s="9"/>
      <c r="AM244" s="9"/>
      <c r="AN244" s="41">
        <f>AO244+AP244+AQ244</f>
        <v>0</v>
      </c>
      <c r="AO244" s="9"/>
      <c r="AP244" s="9"/>
      <c r="AQ244" s="9"/>
      <c r="AR244" s="88">
        <f>((AL244+AK244+AJ244)-((V244)*-1))*-1</f>
        <v>0</v>
      </c>
      <c r="AS244" s="88">
        <f>((AO244+AP244)-((W244)*-1))*-1</f>
        <v>0</v>
      </c>
      <c r="AT244" s="46" t="s">
        <v>225</v>
      </c>
      <c r="AU244" s="46" t="s">
        <v>225</v>
      </c>
      <c r="AV244" s="93">
        <v>0</v>
      </c>
      <c r="AW244" s="93">
        <v>0</v>
      </c>
      <c r="AX244" s="93">
        <f>AV244+AW244</f>
        <v>0</v>
      </c>
      <c r="AY244" s="95">
        <f t="shared" si="1728"/>
        <v>0</v>
      </c>
      <c r="AZ244" s="95">
        <f t="shared" si="1729"/>
        <v>0</v>
      </c>
      <c r="BA244" s="96">
        <f>BB244+BI244</f>
        <v>0</v>
      </c>
      <c r="BB244" s="96">
        <f>BD244+BE244+BF244+BG244+BH244</f>
        <v>0</v>
      </c>
      <c r="BC244" s="97"/>
      <c r="BD244" s="88"/>
      <c r="BE244" s="88"/>
      <c r="BF244" s="88"/>
      <c r="BG244" s="88"/>
      <c r="BH244" s="88"/>
      <c r="BI244" s="96">
        <f>BJ244+BK244+BL244</f>
        <v>0</v>
      </c>
      <c r="BJ244" s="88"/>
      <c r="BK244" s="88"/>
      <c r="BL244" s="88"/>
      <c r="BM244" s="88">
        <f t="shared" si="1730"/>
        <v>0</v>
      </c>
      <c r="BN244" s="88">
        <f t="shared" si="1731"/>
        <v>0</v>
      </c>
      <c r="BO244" s="46" t="s">
        <v>225</v>
      </c>
      <c r="BP244" s="46" t="s">
        <v>225</v>
      </c>
      <c r="BQ244" s="93">
        <v>0</v>
      </c>
      <c r="BR244" s="93">
        <v>0</v>
      </c>
      <c r="BS244" s="93">
        <f>BQ244+BR244</f>
        <v>0</v>
      </c>
      <c r="BT244" s="96">
        <f>BU244+CB244</f>
        <v>0</v>
      </c>
      <c r="BU244" s="96">
        <f>BW244+BX244+BY244+BZ244+CA244</f>
        <v>0</v>
      </c>
      <c r="BV244" s="97"/>
      <c r="BW244" s="88"/>
      <c r="BX244" s="88"/>
      <c r="BY244" s="88"/>
      <c r="BZ244" s="88"/>
      <c r="CA244" s="88"/>
      <c r="CB244" s="96">
        <f>CC244+CD244+CE244</f>
        <v>0</v>
      </c>
      <c r="CC244" s="88"/>
      <c r="CD244" s="88"/>
      <c r="CE244" s="88"/>
      <c r="CF244" s="88">
        <f t="shared" si="1734"/>
        <v>0</v>
      </c>
      <c r="CG244" s="88">
        <f t="shared" si="1735"/>
        <v>0</v>
      </c>
      <c r="CH244" s="46" t="s">
        <v>225</v>
      </c>
      <c r="CI244" s="46" t="s">
        <v>225</v>
      </c>
      <c r="CJ244" s="99">
        <v>0</v>
      </c>
      <c r="CK244" s="99">
        <v>0</v>
      </c>
      <c r="CL244" s="99">
        <f>CJ244+CK244</f>
        <v>0</v>
      </c>
      <c r="CM244" s="96">
        <f>CN244+CU244</f>
        <v>0</v>
      </c>
      <c r="CN244" s="96">
        <f>CP244+CQ244+CR244+CS244+CT244</f>
        <v>0</v>
      </c>
      <c r="CO244" s="97"/>
      <c r="CP244" s="88"/>
      <c r="CQ244" s="88"/>
      <c r="CR244" s="88"/>
      <c r="CS244" s="88"/>
      <c r="CT244" s="88"/>
      <c r="CU244" s="96">
        <f>CV244+CW244+CX244</f>
        <v>0</v>
      </c>
      <c r="CV244" s="88"/>
      <c r="CW244" s="88"/>
      <c r="CX244" s="88"/>
      <c r="CY244" s="88">
        <f t="shared" si="1738"/>
        <v>0</v>
      </c>
      <c r="CZ244" s="88">
        <f t="shared" si="1739"/>
        <v>0</v>
      </c>
      <c r="DA244" s="46" t="s">
        <v>225</v>
      </c>
      <c r="DB244" s="46" t="s">
        <v>225</v>
      </c>
      <c r="DC244" s="99">
        <v>0</v>
      </c>
      <c r="DD244" s="99">
        <v>0</v>
      </c>
      <c r="DE244" s="99">
        <f>DC244+DD244</f>
        <v>0</v>
      </c>
      <c r="DF244" s="96">
        <f>DG244+DN244</f>
        <v>0</v>
      </c>
      <c r="DG244" s="96">
        <f>DI244+DJ244+DK244+DL244+DM244</f>
        <v>0</v>
      </c>
      <c r="DH244" s="97"/>
      <c r="DI244" s="88"/>
      <c r="DJ244" s="88"/>
      <c r="DK244" s="88"/>
      <c r="DL244" s="88"/>
      <c r="DM244" s="88"/>
      <c r="DN244" s="96">
        <f>DO244+DP244+DQ244</f>
        <v>0</v>
      </c>
      <c r="DO244" s="88"/>
      <c r="DP244" s="88"/>
      <c r="DQ244" s="88"/>
      <c r="DR244" s="88">
        <f t="shared" si="1742"/>
        <v>0</v>
      </c>
      <c r="DS244" s="88">
        <f t="shared" si="1743"/>
        <v>0</v>
      </c>
      <c r="DT244" s="46" t="s">
        <v>225</v>
      </c>
      <c r="DU244" s="46" t="s">
        <v>225</v>
      </c>
      <c r="DV244" s="99">
        <v>0</v>
      </c>
      <c r="DW244" s="99">
        <v>0</v>
      </c>
      <c r="DX244" s="99">
        <f>DV244+DW244</f>
        <v>0</v>
      </c>
    </row>
    <row r="245" spans="1:128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41">
        <f>I245+P245</f>
        <v>0</v>
      </c>
      <c r="I245" s="41">
        <f>K245+L245+M245+N245+O245</f>
        <v>0</v>
      </c>
      <c r="J245" s="5"/>
      <c r="K245" s="9"/>
      <c r="L245" s="9"/>
      <c r="M245" s="9"/>
      <c r="N245" s="9"/>
      <c r="O245" s="9"/>
      <c r="P245" s="41">
        <f>Q245+R245+S245</f>
        <v>0</v>
      </c>
      <c r="Q245" s="9"/>
      <c r="R245" s="9"/>
      <c r="S245" s="9"/>
      <c r="T245" s="71">
        <f>(L245+M245+N245)*-1</f>
        <v>0</v>
      </c>
      <c r="U245" s="71">
        <f>(Q245+R245)*-1</f>
        <v>0</v>
      </c>
      <c r="V245" s="9">
        <f t="shared" si="1725"/>
        <v>0</v>
      </c>
      <c r="W245" s="9">
        <f t="shared" si="1725"/>
        <v>0</v>
      </c>
      <c r="X245" s="46" t="s">
        <v>225</v>
      </c>
      <c r="Y245" s="9">
        <v>26460</v>
      </c>
      <c r="Z245" s="76">
        <f>IF(T245=0,0,ROUND((T245+L245)/X245/10,2))</f>
        <v>0</v>
      </c>
      <c r="AA245" s="76">
        <f>IF(U245=0,0,ROUND((U245+Q245)/Y245/10,2))</f>
        <v>0</v>
      </c>
      <c r="AB245" s="76">
        <f>Z245+AA245</f>
        <v>0</v>
      </c>
      <c r="AC245" s="47">
        <v>0</v>
      </c>
      <c r="AD245" s="47">
        <v>0</v>
      </c>
      <c r="AE245" s="47">
        <f>AC245+AD245</f>
        <v>0</v>
      </c>
      <c r="AF245" s="41">
        <f>AG245+AN245</f>
        <v>0</v>
      </c>
      <c r="AG245" s="41">
        <f>AI245+AJ245+AK245+AL245+AM245</f>
        <v>0</v>
      </c>
      <c r="AH245" s="5"/>
      <c r="AI245" s="9"/>
      <c r="AJ245" s="9"/>
      <c r="AK245" s="9"/>
      <c r="AL245" s="9"/>
      <c r="AM245" s="9"/>
      <c r="AN245" s="41">
        <f>AO245+AP245+AQ245</f>
        <v>0</v>
      </c>
      <c r="AO245" s="9"/>
      <c r="AP245" s="9"/>
      <c r="AQ245" s="9"/>
      <c r="AR245" s="88">
        <f>((AL245+AK245+AJ245)-((V245)*-1))*-1</f>
        <v>0</v>
      </c>
      <c r="AS245" s="88">
        <f>((AO245+AP245)-((W245)*-1))*-1</f>
        <v>0</v>
      </c>
      <c r="AT245" s="46" t="s">
        <v>225</v>
      </c>
      <c r="AU245" s="9">
        <v>26460</v>
      </c>
      <c r="AV245" s="93">
        <v>0</v>
      </c>
      <c r="AW245" s="93">
        <f t="shared" si="1727"/>
        <v>0</v>
      </c>
      <c r="AX245" s="93">
        <f>AV245+AW245</f>
        <v>0</v>
      </c>
      <c r="AY245" s="95">
        <f t="shared" si="1728"/>
        <v>0</v>
      </c>
      <c r="AZ245" s="95">
        <f t="shared" si="1729"/>
        <v>0</v>
      </c>
      <c r="BA245" s="96">
        <f>BB245+BI245</f>
        <v>0</v>
      </c>
      <c r="BB245" s="96">
        <f>BD245+BE245+BF245+BG245+BH245</f>
        <v>0</v>
      </c>
      <c r="BC245" s="97"/>
      <c r="BD245" s="88"/>
      <c r="BE245" s="88"/>
      <c r="BF245" s="88"/>
      <c r="BG245" s="88"/>
      <c r="BH245" s="88"/>
      <c r="BI245" s="96">
        <f>BJ245+BK245+BL245</f>
        <v>0</v>
      </c>
      <c r="BJ245" s="88"/>
      <c r="BK245" s="88"/>
      <c r="BL245" s="88"/>
      <c r="BM245" s="88">
        <f t="shared" si="1730"/>
        <v>0</v>
      </c>
      <c r="BN245" s="88">
        <f t="shared" si="1731"/>
        <v>0</v>
      </c>
      <c r="BO245" s="46" t="s">
        <v>225</v>
      </c>
      <c r="BP245" s="9">
        <v>26460</v>
      </c>
      <c r="BQ245" s="93">
        <v>0</v>
      </c>
      <c r="BR245" s="93">
        <f t="shared" si="1733"/>
        <v>0</v>
      </c>
      <c r="BS245" s="93">
        <f>BQ245+BR245</f>
        <v>0</v>
      </c>
      <c r="BT245" s="96">
        <f>BU245+CB245</f>
        <v>0</v>
      </c>
      <c r="BU245" s="96">
        <f>BW245+BX245+BY245+BZ245+CA245</f>
        <v>0</v>
      </c>
      <c r="BV245" s="97"/>
      <c r="BW245" s="88"/>
      <c r="BX245" s="88"/>
      <c r="BY245" s="88"/>
      <c r="BZ245" s="88"/>
      <c r="CA245" s="88"/>
      <c r="CB245" s="96">
        <f>CC245+CD245+CE245</f>
        <v>0</v>
      </c>
      <c r="CC245" s="88"/>
      <c r="CD245" s="88"/>
      <c r="CE245" s="88"/>
      <c r="CF245" s="88">
        <f t="shared" si="1734"/>
        <v>0</v>
      </c>
      <c r="CG245" s="88">
        <f t="shared" si="1735"/>
        <v>0</v>
      </c>
      <c r="CH245" s="46" t="s">
        <v>225</v>
      </c>
      <c r="CI245" s="9">
        <v>26460</v>
      </c>
      <c r="CJ245" s="99">
        <v>0</v>
      </c>
      <c r="CK245" s="99">
        <f t="shared" si="1737"/>
        <v>0</v>
      </c>
      <c r="CL245" s="99">
        <f>CJ245+CK245</f>
        <v>0</v>
      </c>
      <c r="CM245" s="96">
        <f>CN245+CU245</f>
        <v>0</v>
      </c>
      <c r="CN245" s="96">
        <f>CP245+CQ245+CR245+CS245+CT245</f>
        <v>0</v>
      </c>
      <c r="CO245" s="97"/>
      <c r="CP245" s="88"/>
      <c r="CQ245" s="88"/>
      <c r="CR245" s="88"/>
      <c r="CS245" s="88"/>
      <c r="CT245" s="88"/>
      <c r="CU245" s="96">
        <f>CV245+CW245+CX245</f>
        <v>0</v>
      </c>
      <c r="CV245" s="88"/>
      <c r="CW245" s="88"/>
      <c r="CX245" s="88"/>
      <c r="CY245" s="88">
        <f t="shared" si="1738"/>
        <v>0</v>
      </c>
      <c r="CZ245" s="88">
        <f t="shared" si="1739"/>
        <v>0</v>
      </c>
      <c r="DA245" s="46" t="s">
        <v>225</v>
      </c>
      <c r="DB245" s="9">
        <v>26460</v>
      </c>
      <c r="DC245" s="99">
        <v>0</v>
      </c>
      <c r="DD245" s="99">
        <f t="shared" ref="DD245" si="1746">ROUND(((CW245-CD245)/DB245/10),2)*-1</f>
        <v>0</v>
      </c>
      <c r="DE245" s="99">
        <f>DC245+DD245</f>
        <v>0</v>
      </c>
      <c r="DF245" s="96">
        <f>DG245+DN245</f>
        <v>0</v>
      </c>
      <c r="DG245" s="96">
        <f>DI245+DJ245+DK245+DL245+DM245</f>
        <v>0</v>
      </c>
      <c r="DH245" s="97"/>
      <c r="DI245" s="88"/>
      <c r="DJ245" s="88"/>
      <c r="DK245" s="88"/>
      <c r="DL245" s="88"/>
      <c r="DM245" s="88"/>
      <c r="DN245" s="96">
        <f>DO245+DP245+DQ245</f>
        <v>0</v>
      </c>
      <c r="DO245" s="88"/>
      <c r="DP245" s="88"/>
      <c r="DQ245" s="88"/>
      <c r="DR245" s="88">
        <f t="shared" si="1742"/>
        <v>0</v>
      </c>
      <c r="DS245" s="88">
        <f t="shared" si="1743"/>
        <v>0</v>
      </c>
      <c r="DT245" s="46" t="s">
        <v>225</v>
      </c>
      <c r="DU245" s="9">
        <v>26460</v>
      </c>
      <c r="DV245" s="99">
        <v>0</v>
      </c>
      <c r="DW245" s="99">
        <f t="shared" ref="DW245" si="1747">ROUND(((DP245-CW245)/DU245/10),2)*-1</f>
        <v>0</v>
      </c>
      <c r="DX245" s="99">
        <f>DV245+DW245</f>
        <v>0</v>
      </c>
    </row>
    <row r="246" spans="1:128" x14ac:dyDescent="0.25">
      <c r="A246" s="30"/>
      <c r="B246" s="31"/>
      <c r="C246" s="32"/>
      <c r="D246" s="33" t="s">
        <v>194</v>
      </c>
      <c r="E246" s="31"/>
      <c r="F246" s="31"/>
      <c r="G246" s="32"/>
      <c r="H246" s="34">
        <f t="shared" ref="H246:AB246" si="1748">SUBTOTAL(9,H243:H245)</f>
        <v>24000</v>
      </c>
      <c r="I246" s="34">
        <f t="shared" si="1748"/>
        <v>24000</v>
      </c>
      <c r="J246" s="34">
        <f t="shared" si="1748"/>
        <v>0</v>
      </c>
      <c r="K246" s="34">
        <f t="shared" si="1748"/>
        <v>0</v>
      </c>
      <c r="L246" s="34">
        <f t="shared" si="1748"/>
        <v>0</v>
      </c>
      <c r="M246" s="34">
        <f t="shared" si="1748"/>
        <v>24000</v>
      </c>
      <c r="N246" s="34">
        <f t="shared" si="1748"/>
        <v>0</v>
      </c>
      <c r="O246" s="34">
        <f t="shared" si="1748"/>
        <v>0</v>
      </c>
      <c r="P246" s="34">
        <f t="shared" si="1748"/>
        <v>0</v>
      </c>
      <c r="Q246" s="34">
        <f t="shared" si="1748"/>
        <v>0</v>
      </c>
      <c r="R246" s="34">
        <f t="shared" si="1748"/>
        <v>0</v>
      </c>
      <c r="S246" s="34">
        <f t="shared" si="1748"/>
        <v>0</v>
      </c>
      <c r="T246" s="34">
        <f t="shared" si="1748"/>
        <v>-24000</v>
      </c>
      <c r="U246" s="34">
        <f t="shared" si="1748"/>
        <v>0</v>
      </c>
      <c r="V246" s="34">
        <f t="shared" si="1748"/>
        <v>-15600</v>
      </c>
      <c r="W246" s="34">
        <f t="shared" si="1748"/>
        <v>0</v>
      </c>
      <c r="X246" s="34">
        <f t="shared" si="1748"/>
        <v>48360</v>
      </c>
      <c r="Y246" s="34">
        <f t="shared" si="1748"/>
        <v>60804</v>
      </c>
      <c r="Z246" s="48">
        <f t="shared" si="1748"/>
        <v>-0.04</v>
      </c>
      <c r="AA246" s="48">
        <f t="shared" si="1748"/>
        <v>0</v>
      </c>
      <c r="AB246" s="48">
        <f t="shared" si="1748"/>
        <v>-0.04</v>
      </c>
      <c r="AC246" s="48">
        <v>-0.03</v>
      </c>
      <c r="AD246" s="48">
        <v>0</v>
      </c>
      <c r="AE246" s="48">
        <f t="shared" ref="AE246:AX246" si="1749">SUBTOTAL(9,AE243:AE245)</f>
        <v>-0.03</v>
      </c>
      <c r="AF246" s="34">
        <f t="shared" si="1749"/>
        <v>24000</v>
      </c>
      <c r="AG246" s="34">
        <f t="shared" si="1749"/>
        <v>24000</v>
      </c>
      <c r="AH246" s="34">
        <f t="shared" si="1749"/>
        <v>0</v>
      </c>
      <c r="AI246" s="34">
        <f t="shared" si="1749"/>
        <v>0</v>
      </c>
      <c r="AJ246" s="34">
        <f t="shared" si="1749"/>
        <v>0</v>
      </c>
      <c r="AK246" s="34">
        <f t="shared" si="1749"/>
        <v>24000</v>
      </c>
      <c r="AL246" s="34">
        <f t="shared" si="1749"/>
        <v>0</v>
      </c>
      <c r="AM246" s="34">
        <f t="shared" si="1749"/>
        <v>0</v>
      </c>
      <c r="AN246" s="34">
        <f t="shared" si="1749"/>
        <v>0</v>
      </c>
      <c r="AO246" s="34">
        <f t="shared" si="1749"/>
        <v>0</v>
      </c>
      <c r="AP246" s="34">
        <f t="shared" si="1749"/>
        <v>0</v>
      </c>
      <c r="AQ246" s="34">
        <f t="shared" si="1749"/>
        <v>0</v>
      </c>
      <c r="AR246" s="34">
        <f t="shared" si="1749"/>
        <v>-8400</v>
      </c>
      <c r="AS246" s="34">
        <f t="shared" si="1749"/>
        <v>0</v>
      </c>
      <c r="AT246" s="34">
        <f t="shared" si="1749"/>
        <v>48360</v>
      </c>
      <c r="AU246" s="34">
        <f t="shared" si="1749"/>
        <v>60804</v>
      </c>
      <c r="AV246" s="48">
        <f t="shared" si="1749"/>
        <v>-0.01</v>
      </c>
      <c r="AW246" s="48">
        <f t="shared" si="1749"/>
        <v>0</v>
      </c>
      <c r="AX246" s="48">
        <f t="shared" si="1749"/>
        <v>-0.01</v>
      </c>
      <c r="AY246"/>
      <c r="AZ246"/>
      <c r="BA246" s="34">
        <f t="shared" ref="BA246:BS246" si="1750">SUBTOTAL(9,BA243:BA245)</f>
        <v>24000</v>
      </c>
      <c r="BB246" s="34">
        <f t="shared" si="1750"/>
        <v>24000</v>
      </c>
      <c r="BC246" s="34">
        <f t="shared" si="1750"/>
        <v>0</v>
      </c>
      <c r="BD246" s="34">
        <f t="shared" si="1750"/>
        <v>0</v>
      </c>
      <c r="BE246" s="34">
        <f t="shared" si="1750"/>
        <v>0</v>
      </c>
      <c r="BF246" s="34">
        <f t="shared" si="1750"/>
        <v>24000</v>
      </c>
      <c r="BG246" s="34">
        <f t="shared" si="1750"/>
        <v>0</v>
      </c>
      <c r="BH246" s="34">
        <f t="shared" si="1750"/>
        <v>0</v>
      </c>
      <c r="BI246" s="34">
        <f t="shared" si="1750"/>
        <v>0</v>
      </c>
      <c r="BJ246" s="34">
        <f t="shared" si="1750"/>
        <v>0</v>
      </c>
      <c r="BK246" s="34">
        <f t="shared" si="1750"/>
        <v>0</v>
      </c>
      <c r="BL246" s="34">
        <f t="shared" si="1750"/>
        <v>0</v>
      </c>
      <c r="BM246" s="34">
        <f t="shared" si="1750"/>
        <v>0</v>
      </c>
      <c r="BN246" s="34">
        <f t="shared" si="1750"/>
        <v>0</v>
      </c>
      <c r="BO246" s="34">
        <f t="shared" si="1750"/>
        <v>48360</v>
      </c>
      <c r="BP246" s="34">
        <f t="shared" si="1750"/>
        <v>60804</v>
      </c>
      <c r="BQ246" s="48">
        <f t="shared" si="1750"/>
        <v>0</v>
      </c>
      <c r="BR246" s="48">
        <f t="shared" si="1750"/>
        <v>0</v>
      </c>
      <c r="BS246" s="48">
        <f t="shared" si="1750"/>
        <v>0</v>
      </c>
      <c r="BT246" s="34">
        <f t="shared" ref="BT246:CL246" si="1751">SUBTOTAL(9,BT243:BT245)</f>
        <v>24000</v>
      </c>
      <c r="BU246" s="34">
        <f t="shared" si="1751"/>
        <v>24000</v>
      </c>
      <c r="BV246" s="34">
        <f t="shared" si="1751"/>
        <v>0</v>
      </c>
      <c r="BW246" s="34">
        <f t="shared" si="1751"/>
        <v>0</v>
      </c>
      <c r="BX246" s="34">
        <f t="shared" si="1751"/>
        <v>0</v>
      </c>
      <c r="BY246" s="34">
        <f t="shared" si="1751"/>
        <v>24000</v>
      </c>
      <c r="BZ246" s="34">
        <f t="shared" si="1751"/>
        <v>0</v>
      </c>
      <c r="CA246" s="34">
        <f t="shared" si="1751"/>
        <v>0</v>
      </c>
      <c r="CB246" s="34">
        <f t="shared" si="1751"/>
        <v>0</v>
      </c>
      <c r="CC246" s="34">
        <f t="shared" si="1751"/>
        <v>0</v>
      </c>
      <c r="CD246" s="34">
        <f t="shared" si="1751"/>
        <v>0</v>
      </c>
      <c r="CE246" s="34">
        <f t="shared" si="1751"/>
        <v>0</v>
      </c>
      <c r="CF246" s="34">
        <f t="shared" si="1751"/>
        <v>0</v>
      </c>
      <c r="CG246" s="34">
        <f t="shared" si="1751"/>
        <v>0</v>
      </c>
      <c r="CH246" s="34">
        <f t="shared" si="1751"/>
        <v>48360</v>
      </c>
      <c r="CI246" s="34">
        <f t="shared" si="1751"/>
        <v>60804</v>
      </c>
      <c r="CJ246" s="63">
        <f t="shared" si="1751"/>
        <v>0</v>
      </c>
      <c r="CK246" s="63">
        <f t="shared" si="1751"/>
        <v>0</v>
      </c>
      <c r="CL246" s="63">
        <f t="shared" si="1751"/>
        <v>0</v>
      </c>
      <c r="CM246" s="34">
        <f t="shared" ref="CM246:DE246" si="1752">SUBTOTAL(9,CM243:CM245)</f>
        <v>24000</v>
      </c>
      <c r="CN246" s="34">
        <f t="shared" si="1752"/>
        <v>24000</v>
      </c>
      <c r="CO246" s="34">
        <f t="shared" si="1752"/>
        <v>0</v>
      </c>
      <c r="CP246" s="34">
        <f t="shared" si="1752"/>
        <v>0</v>
      </c>
      <c r="CQ246" s="34">
        <f t="shared" si="1752"/>
        <v>0</v>
      </c>
      <c r="CR246" s="34">
        <f t="shared" si="1752"/>
        <v>24000</v>
      </c>
      <c r="CS246" s="34">
        <f t="shared" si="1752"/>
        <v>0</v>
      </c>
      <c r="CT246" s="34">
        <f t="shared" si="1752"/>
        <v>0</v>
      </c>
      <c r="CU246" s="34">
        <f t="shared" si="1752"/>
        <v>0</v>
      </c>
      <c r="CV246" s="34">
        <f t="shared" si="1752"/>
        <v>0</v>
      </c>
      <c r="CW246" s="34">
        <f t="shared" si="1752"/>
        <v>0</v>
      </c>
      <c r="CX246" s="34">
        <f t="shared" si="1752"/>
        <v>0</v>
      </c>
      <c r="CY246" s="34">
        <f t="shared" si="1752"/>
        <v>0</v>
      </c>
      <c r="CZ246" s="34">
        <f t="shared" si="1752"/>
        <v>0</v>
      </c>
      <c r="DA246" s="34">
        <f t="shared" si="1752"/>
        <v>48360</v>
      </c>
      <c r="DB246" s="34">
        <f t="shared" si="1752"/>
        <v>60804</v>
      </c>
      <c r="DC246" s="63">
        <f t="shared" si="1752"/>
        <v>0</v>
      </c>
      <c r="DD246" s="63">
        <f t="shared" si="1752"/>
        <v>0</v>
      </c>
      <c r="DE246" s="63">
        <f t="shared" si="1752"/>
        <v>0</v>
      </c>
      <c r="DF246" s="34">
        <f t="shared" ref="DF246:DX246" si="1753">SUBTOTAL(9,DF243:DF245)</f>
        <v>24000</v>
      </c>
      <c r="DG246" s="34">
        <f t="shared" si="1753"/>
        <v>24000</v>
      </c>
      <c r="DH246" s="34">
        <f t="shared" si="1753"/>
        <v>0</v>
      </c>
      <c r="DI246" s="34">
        <f t="shared" si="1753"/>
        <v>0</v>
      </c>
      <c r="DJ246" s="34">
        <f t="shared" si="1753"/>
        <v>0</v>
      </c>
      <c r="DK246" s="34">
        <f t="shared" si="1753"/>
        <v>24000</v>
      </c>
      <c r="DL246" s="34">
        <f t="shared" si="1753"/>
        <v>0</v>
      </c>
      <c r="DM246" s="34">
        <f t="shared" si="1753"/>
        <v>0</v>
      </c>
      <c r="DN246" s="34">
        <f t="shared" si="1753"/>
        <v>0</v>
      </c>
      <c r="DO246" s="34">
        <f t="shared" si="1753"/>
        <v>0</v>
      </c>
      <c r="DP246" s="34">
        <f t="shared" si="1753"/>
        <v>0</v>
      </c>
      <c r="DQ246" s="34">
        <f t="shared" si="1753"/>
        <v>0</v>
      </c>
      <c r="DR246" s="34">
        <f t="shared" si="1753"/>
        <v>0</v>
      </c>
      <c r="DS246" s="34">
        <f t="shared" si="1753"/>
        <v>0</v>
      </c>
      <c r="DT246" s="34">
        <f t="shared" si="1753"/>
        <v>48360</v>
      </c>
      <c r="DU246" s="34">
        <f t="shared" si="1753"/>
        <v>60804</v>
      </c>
      <c r="DV246" s="63">
        <f t="shared" si="1753"/>
        <v>0</v>
      </c>
      <c r="DW246" s="63">
        <f t="shared" si="1753"/>
        <v>0</v>
      </c>
      <c r="DX246" s="63">
        <f t="shared" si="1753"/>
        <v>0</v>
      </c>
    </row>
    <row r="247" spans="1:128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41">
        <f>I247+P247</f>
        <v>320000</v>
      </c>
      <c r="I247" s="41">
        <f>K247+L247+M247+N247+O247</f>
        <v>160000</v>
      </c>
      <c r="J247" s="5"/>
      <c r="K247" s="9"/>
      <c r="L247" s="9"/>
      <c r="M247" s="9">
        <v>160000</v>
      </c>
      <c r="N247" s="9"/>
      <c r="O247" s="9"/>
      <c r="P247" s="41">
        <f>Q247+R247+S247</f>
        <v>160000</v>
      </c>
      <c r="Q247" s="9"/>
      <c r="R247" s="9">
        <v>160000</v>
      </c>
      <c r="S247" s="9"/>
      <c r="T247" s="71">
        <f>(L247+M247+N247)*-1</f>
        <v>-160000</v>
      </c>
      <c r="U247" s="71">
        <f>(Q247+R247)*-1</f>
        <v>-160000</v>
      </c>
      <c r="V247" s="9">
        <f t="shared" ref="V247:W249" si="1754">ROUND(T247*0.65,0)</f>
        <v>-104000</v>
      </c>
      <c r="W247" s="9">
        <f t="shared" si="1754"/>
        <v>-104000</v>
      </c>
      <c r="X247" s="9">
        <v>48360</v>
      </c>
      <c r="Y247" s="9">
        <v>34344</v>
      </c>
      <c r="Z247" s="76">
        <f>IF(T247=0,0,ROUND((T247+L247)/X247/12,2))</f>
        <v>-0.28000000000000003</v>
      </c>
      <c r="AA247" s="76">
        <f>IF(U247=0,0,ROUND((U247+Q247)/Y247/10,2))</f>
        <v>-0.47</v>
      </c>
      <c r="AB247" s="76">
        <f>Z247+AA247</f>
        <v>-0.75</v>
      </c>
      <c r="AC247" s="47">
        <v>-0.18</v>
      </c>
      <c r="AD247" s="47">
        <v>-0.31</v>
      </c>
      <c r="AE247" s="47">
        <f>AC247+AD247</f>
        <v>-0.49</v>
      </c>
      <c r="AF247" s="41">
        <f>AG247+AN247</f>
        <v>320000</v>
      </c>
      <c r="AG247" s="41">
        <f>AI247+AJ247+AK247+AL247+AM247</f>
        <v>160000</v>
      </c>
      <c r="AH247" s="5"/>
      <c r="AI247" s="9"/>
      <c r="AJ247" s="9"/>
      <c r="AK247" s="9">
        <v>160000</v>
      </c>
      <c r="AL247" s="9"/>
      <c r="AM247" s="9"/>
      <c r="AN247" s="41">
        <f>AO247+AP247+AQ247</f>
        <v>160000</v>
      </c>
      <c r="AO247" s="9"/>
      <c r="AP247" s="9">
        <v>160000</v>
      </c>
      <c r="AQ247" s="9"/>
      <c r="AR247" s="88">
        <f>((AL247+AK247+AJ247)-((V247)*-1))*-1</f>
        <v>-56000</v>
      </c>
      <c r="AS247" s="88">
        <f>((AO247+AP247)-((W247)*-1))*-1</f>
        <v>-56000</v>
      </c>
      <c r="AT247" s="9">
        <v>48360</v>
      </c>
      <c r="AU247" s="9">
        <v>34344</v>
      </c>
      <c r="AV247" s="93">
        <f t="shared" ref="AV247" si="1755">ROUND((AY247/AT247/12)+(AC247),2)*-1</f>
        <v>-0.1</v>
      </c>
      <c r="AW247" s="93">
        <f t="shared" ref="AW247:AW249" si="1756">ROUND((AZ247/AU247/10)+AD247,2)*-1</f>
        <v>-0.16</v>
      </c>
      <c r="AX247" s="93">
        <f>AV247+AW247</f>
        <v>-0.26</v>
      </c>
      <c r="AY247" s="95">
        <f t="shared" ref="AY247:AY249" si="1757">AK247+AL247</f>
        <v>160000</v>
      </c>
      <c r="AZ247" s="95">
        <f t="shared" ref="AZ247:AZ249" si="1758">AP247</f>
        <v>160000</v>
      </c>
      <c r="BA247" s="96">
        <f>BB247+BI247</f>
        <v>320000</v>
      </c>
      <c r="BB247" s="96">
        <f>BD247+BE247+BF247+BG247+BH247</f>
        <v>160000</v>
      </c>
      <c r="BC247" s="97"/>
      <c r="BD247" s="88"/>
      <c r="BE247" s="88"/>
      <c r="BF247" s="88">
        <v>160000</v>
      </c>
      <c r="BG247" s="88"/>
      <c r="BH247" s="88"/>
      <c r="BI247" s="96">
        <f>BJ247+BK247+BL247</f>
        <v>160000</v>
      </c>
      <c r="BJ247" s="88"/>
      <c r="BK247" s="88">
        <v>160000</v>
      </c>
      <c r="BL247" s="88"/>
      <c r="BM247" s="88">
        <f t="shared" ref="BM247:BM249" si="1759">(BE247+BF247+BG247)-(AJ247+AK247+AL247)</f>
        <v>0</v>
      </c>
      <c r="BN247" s="88">
        <f t="shared" ref="BN247:BN249" si="1760">(BJ247+BK247)-(AO247+AP247)</f>
        <v>0</v>
      </c>
      <c r="BO247" s="9">
        <v>48360</v>
      </c>
      <c r="BP247" s="9">
        <v>34344</v>
      </c>
      <c r="BQ247" s="93">
        <f t="shared" ref="BQ247" si="1761">ROUND(((BF247+BG247)-(AK247+AL247))/BO247/10,2)*-1</f>
        <v>0</v>
      </c>
      <c r="BR247" s="93">
        <f t="shared" ref="BR247:BR249" si="1762">ROUND(((BK247-AP247)/BP247/10),2)*-1</f>
        <v>0</v>
      </c>
      <c r="BS247" s="93">
        <f>BQ247+BR247</f>
        <v>0</v>
      </c>
      <c r="BT247" s="96">
        <f>BU247+CB247</f>
        <v>420000</v>
      </c>
      <c r="BU247" s="96">
        <f>BW247+BX247+BY247+BZ247+CA247</f>
        <v>220000</v>
      </c>
      <c r="BV247" s="84"/>
      <c r="BW247" s="85"/>
      <c r="BX247" s="85"/>
      <c r="BY247" s="85">
        <v>220000</v>
      </c>
      <c r="BZ247" s="85"/>
      <c r="CA247" s="85"/>
      <c r="CB247" s="41">
        <f t="shared" ref="CB247:CB249" si="1763">CC247+CD247+CE247</f>
        <v>200000</v>
      </c>
      <c r="CC247" s="85"/>
      <c r="CD247" s="85">
        <v>200000</v>
      </c>
      <c r="CE247" s="85"/>
      <c r="CF247" s="88">
        <f t="shared" ref="CF247:CF249" si="1764">(BX247+BY247+BZ247)-(BE247+BF247+BG247)</f>
        <v>60000</v>
      </c>
      <c r="CG247" s="88">
        <f t="shared" ref="CG247:CG249" si="1765">(CC247+CD247)-(BJ247+BK247)</f>
        <v>40000</v>
      </c>
      <c r="CH247" s="9">
        <v>48360</v>
      </c>
      <c r="CI247" s="9">
        <v>34344</v>
      </c>
      <c r="CJ247" s="99">
        <f t="shared" ref="CJ247" si="1766">ROUND(((BY247+BZ247)-(BF247+BG247))/CH247/12,2)*-1</f>
        <v>-0.1</v>
      </c>
      <c r="CK247" s="99">
        <f t="shared" ref="CK247:CK249" si="1767">ROUND(((CD247-BK247)/CI247/10),2)*-1</f>
        <v>-0.12</v>
      </c>
      <c r="CL247" s="99">
        <f>CJ247+CK247</f>
        <v>-0.22</v>
      </c>
      <c r="CM247" s="96">
        <f>CN247+CU247</f>
        <v>420000</v>
      </c>
      <c r="CN247" s="96">
        <f>CP247+CQ247+CR247+CS247+CT247</f>
        <v>220000</v>
      </c>
      <c r="CO247" s="97"/>
      <c r="CP247" s="88"/>
      <c r="CQ247" s="88"/>
      <c r="CR247" s="88">
        <v>220000</v>
      </c>
      <c r="CS247" s="88"/>
      <c r="CT247" s="88"/>
      <c r="CU247" s="96">
        <f t="shared" ref="CU247:CU249" si="1768">CV247+CW247+CX247</f>
        <v>200000</v>
      </c>
      <c r="CV247" s="88"/>
      <c r="CW247" s="88">
        <v>200000</v>
      </c>
      <c r="CX247" s="88"/>
      <c r="CY247" s="88">
        <f t="shared" ref="CY247:CY249" si="1769">(CQ247+CR247+CS247)-(BX247+BY247+BZ247)</f>
        <v>0</v>
      </c>
      <c r="CZ247" s="88">
        <f t="shared" ref="CZ247:CZ249" si="1770">(CV247+CW247)-(CC247+CD247)</f>
        <v>0</v>
      </c>
      <c r="DA247" s="9">
        <v>48360</v>
      </c>
      <c r="DB247" s="9">
        <v>34344</v>
      </c>
      <c r="DC247" s="99">
        <f t="shared" ref="DC247" si="1771">ROUND(((CR247+CS247)-(BY247+BZ247))/DA247/12,2)*-1</f>
        <v>0</v>
      </c>
      <c r="DD247" s="99">
        <f t="shared" ref="DD247" si="1772">ROUND(((CW247-CD247)/DB247/10),2)*-1</f>
        <v>0</v>
      </c>
      <c r="DE247" s="99">
        <f>DC247+DD247</f>
        <v>0</v>
      </c>
      <c r="DF247" s="96">
        <f>DG247+DN247</f>
        <v>420000</v>
      </c>
      <c r="DG247" s="96">
        <f>DI247+DJ247+DK247+DL247+DM247</f>
        <v>220000</v>
      </c>
      <c r="DH247" s="97"/>
      <c r="DI247" s="88"/>
      <c r="DJ247" s="88"/>
      <c r="DK247" s="88">
        <v>220000</v>
      </c>
      <c r="DL247" s="88"/>
      <c r="DM247" s="88"/>
      <c r="DN247" s="96">
        <f t="shared" ref="DN247:DN249" si="1773">DO247+DP247+DQ247</f>
        <v>200000</v>
      </c>
      <c r="DO247" s="88"/>
      <c r="DP247" s="88">
        <v>200000</v>
      </c>
      <c r="DQ247" s="88"/>
      <c r="DR247" s="88">
        <f t="shared" ref="DR247:DR249" si="1774">(DJ247+DK247+DL247)-(CQ247+CR247+CS247)</f>
        <v>0</v>
      </c>
      <c r="DS247" s="88">
        <f t="shared" ref="DS247:DS249" si="1775">(DO247+DP247)-(CV247+CW247)</f>
        <v>0</v>
      </c>
      <c r="DT247" s="9">
        <v>48360</v>
      </c>
      <c r="DU247" s="9">
        <v>34344</v>
      </c>
      <c r="DV247" s="99">
        <f t="shared" ref="DV247" si="1776">ROUND(((DK247+DL247)-(CR247+CS247))/DT247/12,2)*-1</f>
        <v>0</v>
      </c>
      <c r="DW247" s="99">
        <f t="shared" ref="DW247" si="1777">ROUND(((DP247-CW247)/DU247/10),2)*-1</f>
        <v>0</v>
      </c>
      <c r="DX247" s="99">
        <f>DV247+DW247</f>
        <v>0</v>
      </c>
    </row>
    <row r="248" spans="1:128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41">
        <f>I248+P248</f>
        <v>0</v>
      </c>
      <c r="I248" s="41">
        <f>K248+L248+M248+N248+O248</f>
        <v>0</v>
      </c>
      <c r="J248" s="5"/>
      <c r="K248" s="9"/>
      <c r="L248" s="9"/>
      <c r="M248" s="9"/>
      <c r="N248" s="9"/>
      <c r="O248" s="9"/>
      <c r="P248" s="41">
        <f>Q248+R248+S248</f>
        <v>0</v>
      </c>
      <c r="Q248" s="9"/>
      <c r="R248" s="9"/>
      <c r="S248" s="9"/>
      <c r="T248" s="71">
        <f>(L248+M248+N248)*-1</f>
        <v>0</v>
      </c>
      <c r="U248" s="71">
        <f>(Q248+R248)*-1</f>
        <v>0</v>
      </c>
      <c r="V248" s="9">
        <f t="shared" si="1754"/>
        <v>0</v>
      </c>
      <c r="W248" s="9">
        <f t="shared" si="1754"/>
        <v>0</v>
      </c>
      <c r="X248" s="46" t="s">
        <v>225</v>
      </c>
      <c r="Y248" s="46" t="s">
        <v>225</v>
      </c>
      <c r="Z248" s="76">
        <f>IF(T248=0,0,ROUND((T248+L248)/X248/12,2))</f>
        <v>0</v>
      </c>
      <c r="AA248" s="76">
        <f>IF(U248=0,0,ROUND((U248+Q248)/Y248/10,2))</f>
        <v>0</v>
      </c>
      <c r="AB248" s="76">
        <f>Z248+AA248</f>
        <v>0</v>
      </c>
      <c r="AC248" s="47">
        <v>0</v>
      </c>
      <c r="AD248" s="47">
        <v>0</v>
      </c>
      <c r="AE248" s="47">
        <f>AC248+AD248</f>
        <v>0</v>
      </c>
      <c r="AF248" s="41">
        <f>AG248+AN248</f>
        <v>0</v>
      </c>
      <c r="AG248" s="41">
        <f>AI248+AJ248+AK248+AL248+AM248</f>
        <v>0</v>
      </c>
      <c r="AH248" s="5"/>
      <c r="AI248" s="9"/>
      <c r="AJ248" s="9"/>
      <c r="AK248" s="9"/>
      <c r="AL248" s="9"/>
      <c r="AM248" s="9"/>
      <c r="AN248" s="41">
        <f>AO248+AP248+AQ248</f>
        <v>0</v>
      </c>
      <c r="AO248" s="9"/>
      <c r="AP248" s="9"/>
      <c r="AQ248" s="9"/>
      <c r="AR248" s="88">
        <f>((AL248+AK248+AJ248)-((V248)*-1))*-1</f>
        <v>0</v>
      </c>
      <c r="AS248" s="88">
        <f>((AO248+AP248)-((W248)*-1))*-1</f>
        <v>0</v>
      </c>
      <c r="AT248" s="46" t="s">
        <v>225</v>
      </c>
      <c r="AU248" s="46" t="s">
        <v>225</v>
      </c>
      <c r="AV248" s="93">
        <v>0</v>
      </c>
      <c r="AW248" s="93">
        <v>0</v>
      </c>
      <c r="AX248" s="93">
        <f>AV248+AW248</f>
        <v>0</v>
      </c>
      <c r="AY248" s="95">
        <f t="shared" si="1757"/>
        <v>0</v>
      </c>
      <c r="AZ248" s="95">
        <f t="shared" si="1758"/>
        <v>0</v>
      </c>
      <c r="BA248" s="96">
        <f>BB248+BI248</f>
        <v>0</v>
      </c>
      <c r="BB248" s="96">
        <f>BD248+BE248+BF248+BG248+BH248</f>
        <v>0</v>
      </c>
      <c r="BC248" s="97"/>
      <c r="BD248" s="88"/>
      <c r="BE248" s="88"/>
      <c r="BF248" s="88"/>
      <c r="BG248" s="88"/>
      <c r="BH248" s="88"/>
      <c r="BI248" s="96">
        <f>BJ248+BK248+BL248</f>
        <v>0</v>
      </c>
      <c r="BJ248" s="88"/>
      <c r="BK248" s="88"/>
      <c r="BL248" s="88"/>
      <c r="BM248" s="88">
        <f t="shared" si="1759"/>
        <v>0</v>
      </c>
      <c r="BN248" s="88">
        <f t="shared" si="1760"/>
        <v>0</v>
      </c>
      <c r="BO248" s="46" t="s">
        <v>225</v>
      </c>
      <c r="BP248" s="46" t="s">
        <v>225</v>
      </c>
      <c r="BQ248" s="93">
        <v>0</v>
      </c>
      <c r="BR248" s="93">
        <v>0</v>
      </c>
      <c r="BS248" s="93">
        <f>BQ248+BR248</f>
        <v>0</v>
      </c>
      <c r="BT248" s="96">
        <f>BU248+CB248</f>
        <v>0</v>
      </c>
      <c r="BU248" s="96">
        <f>BW248+BX248+BY248+BZ248+CA248</f>
        <v>0</v>
      </c>
      <c r="BV248" s="84"/>
      <c r="BW248" s="85"/>
      <c r="BX248" s="85"/>
      <c r="BY248" s="85"/>
      <c r="BZ248" s="85"/>
      <c r="CA248" s="85"/>
      <c r="CB248" s="41">
        <f t="shared" si="1763"/>
        <v>0</v>
      </c>
      <c r="CC248" s="85"/>
      <c r="CD248" s="85"/>
      <c r="CE248" s="85"/>
      <c r="CF248" s="88">
        <f t="shared" si="1764"/>
        <v>0</v>
      </c>
      <c r="CG248" s="88">
        <f t="shared" si="1765"/>
        <v>0</v>
      </c>
      <c r="CH248" s="46" t="s">
        <v>225</v>
      </c>
      <c r="CI248" s="46" t="s">
        <v>225</v>
      </c>
      <c r="CJ248" s="99">
        <v>0</v>
      </c>
      <c r="CK248" s="99">
        <v>0</v>
      </c>
      <c r="CL248" s="99">
        <f>CJ248+CK248</f>
        <v>0</v>
      </c>
      <c r="CM248" s="96">
        <f>CN248+CU248</f>
        <v>0</v>
      </c>
      <c r="CN248" s="96">
        <f>CP248+CQ248+CR248+CS248+CT248</f>
        <v>0</v>
      </c>
      <c r="CO248" s="97"/>
      <c r="CP248" s="88"/>
      <c r="CQ248" s="88"/>
      <c r="CR248" s="88"/>
      <c r="CS248" s="88"/>
      <c r="CT248" s="88"/>
      <c r="CU248" s="96">
        <f t="shared" si="1768"/>
        <v>0</v>
      </c>
      <c r="CV248" s="88"/>
      <c r="CW248" s="88"/>
      <c r="CX248" s="88"/>
      <c r="CY248" s="88">
        <f t="shared" si="1769"/>
        <v>0</v>
      </c>
      <c r="CZ248" s="88">
        <f t="shared" si="1770"/>
        <v>0</v>
      </c>
      <c r="DA248" s="46" t="s">
        <v>225</v>
      </c>
      <c r="DB248" s="46" t="s">
        <v>225</v>
      </c>
      <c r="DC248" s="99">
        <v>0</v>
      </c>
      <c r="DD248" s="99">
        <v>0</v>
      </c>
      <c r="DE248" s="99">
        <f>DC248+DD248</f>
        <v>0</v>
      </c>
      <c r="DF248" s="96">
        <f>DG248+DN248</f>
        <v>0</v>
      </c>
      <c r="DG248" s="96">
        <f>DI248+DJ248+DK248+DL248+DM248</f>
        <v>0</v>
      </c>
      <c r="DH248" s="97"/>
      <c r="DI248" s="88"/>
      <c r="DJ248" s="88"/>
      <c r="DK248" s="88"/>
      <c r="DL248" s="88"/>
      <c r="DM248" s="88"/>
      <c r="DN248" s="96">
        <f t="shared" si="1773"/>
        <v>0</v>
      </c>
      <c r="DO248" s="88"/>
      <c r="DP248" s="88"/>
      <c r="DQ248" s="88"/>
      <c r="DR248" s="88">
        <f t="shared" si="1774"/>
        <v>0</v>
      </c>
      <c r="DS248" s="88">
        <f t="shared" si="1775"/>
        <v>0</v>
      </c>
      <c r="DT248" s="46" t="s">
        <v>225</v>
      </c>
      <c r="DU248" s="46" t="s">
        <v>225</v>
      </c>
      <c r="DV248" s="99">
        <v>0</v>
      </c>
      <c r="DW248" s="99">
        <v>0</v>
      </c>
      <c r="DX248" s="99">
        <f>DV248+DW248</f>
        <v>0</v>
      </c>
    </row>
    <row r="249" spans="1:128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41">
        <f>I249+P249</f>
        <v>0</v>
      </c>
      <c r="I249" s="41">
        <f>K249+L249+M249+N249+O249</f>
        <v>0</v>
      </c>
      <c r="J249" s="5"/>
      <c r="K249" s="9"/>
      <c r="L249" s="9"/>
      <c r="M249" s="9"/>
      <c r="N249" s="9"/>
      <c r="O249" s="9"/>
      <c r="P249" s="41">
        <f>Q249+R249+S249</f>
        <v>0</v>
      </c>
      <c r="Q249" s="9"/>
      <c r="R249" s="9"/>
      <c r="S249" s="9"/>
      <c r="T249" s="71">
        <f>(L249+M249+N249)*-1</f>
        <v>0</v>
      </c>
      <c r="U249" s="71">
        <f>(Q249+R249)*-1</f>
        <v>0</v>
      </c>
      <c r="V249" s="9">
        <f t="shared" si="1754"/>
        <v>0</v>
      </c>
      <c r="W249" s="9">
        <f t="shared" si="1754"/>
        <v>0</v>
      </c>
      <c r="X249" s="46" t="s">
        <v>225</v>
      </c>
      <c r="Y249" s="9">
        <v>26460</v>
      </c>
      <c r="Z249" s="76">
        <f>IF(T249=0,0,ROUND((T249+L249)/X249/10,2))</f>
        <v>0</v>
      </c>
      <c r="AA249" s="76">
        <f>IF(U249=0,0,ROUND((U249+Q249)/Y249/10,2))</f>
        <v>0</v>
      </c>
      <c r="AB249" s="76">
        <f>Z249+AA249</f>
        <v>0</v>
      </c>
      <c r="AC249" s="47">
        <v>0</v>
      </c>
      <c r="AD249" s="47">
        <v>0</v>
      </c>
      <c r="AE249" s="47">
        <f>AC249+AD249</f>
        <v>0</v>
      </c>
      <c r="AF249" s="41">
        <f>AG249+AN249</f>
        <v>0</v>
      </c>
      <c r="AG249" s="41">
        <f>AI249+AJ249+AK249+AL249+AM249</f>
        <v>0</v>
      </c>
      <c r="AH249" s="5"/>
      <c r="AI249" s="9"/>
      <c r="AJ249" s="9"/>
      <c r="AK249" s="9"/>
      <c r="AL249" s="9"/>
      <c r="AM249" s="9"/>
      <c r="AN249" s="41">
        <f>AO249+AP249+AQ249</f>
        <v>0</v>
      </c>
      <c r="AO249" s="9"/>
      <c r="AP249" s="9"/>
      <c r="AQ249" s="9"/>
      <c r="AR249" s="88">
        <f>((AL249+AK249+AJ249)-((V249)*-1))*-1</f>
        <v>0</v>
      </c>
      <c r="AS249" s="88">
        <f>((AO249+AP249)-((W249)*-1))*-1</f>
        <v>0</v>
      </c>
      <c r="AT249" s="46" t="s">
        <v>225</v>
      </c>
      <c r="AU249" s="9">
        <v>26460</v>
      </c>
      <c r="AV249" s="93">
        <v>0</v>
      </c>
      <c r="AW249" s="93">
        <f t="shared" si="1756"/>
        <v>0</v>
      </c>
      <c r="AX249" s="93">
        <f>AV249+AW249</f>
        <v>0</v>
      </c>
      <c r="AY249" s="95">
        <f t="shared" si="1757"/>
        <v>0</v>
      </c>
      <c r="AZ249" s="95">
        <f t="shared" si="1758"/>
        <v>0</v>
      </c>
      <c r="BA249" s="96">
        <f>BB249+BI249</f>
        <v>0</v>
      </c>
      <c r="BB249" s="96">
        <f>BD249+BE249+BF249+BG249+BH249</f>
        <v>0</v>
      </c>
      <c r="BC249" s="97"/>
      <c r="BD249" s="88"/>
      <c r="BE249" s="88"/>
      <c r="BF249" s="88"/>
      <c r="BG249" s="88"/>
      <c r="BH249" s="88"/>
      <c r="BI249" s="96">
        <f>BJ249+BK249+BL249</f>
        <v>0</v>
      </c>
      <c r="BJ249" s="88"/>
      <c r="BK249" s="88"/>
      <c r="BL249" s="88"/>
      <c r="BM249" s="88">
        <f t="shared" si="1759"/>
        <v>0</v>
      </c>
      <c r="BN249" s="88">
        <f t="shared" si="1760"/>
        <v>0</v>
      </c>
      <c r="BO249" s="46" t="s">
        <v>225</v>
      </c>
      <c r="BP249" s="9">
        <v>26460</v>
      </c>
      <c r="BQ249" s="93">
        <v>0</v>
      </c>
      <c r="BR249" s="93">
        <f t="shared" si="1762"/>
        <v>0</v>
      </c>
      <c r="BS249" s="93">
        <f>BQ249+BR249</f>
        <v>0</v>
      </c>
      <c r="BT249" s="96">
        <f>BU249+CB249</f>
        <v>0</v>
      </c>
      <c r="BU249" s="96">
        <f>BW249+BX249+BY249+BZ249+CA249</f>
        <v>0</v>
      </c>
      <c r="BV249" s="84"/>
      <c r="BW249" s="85"/>
      <c r="BX249" s="85"/>
      <c r="BY249" s="85"/>
      <c r="BZ249" s="85"/>
      <c r="CA249" s="85"/>
      <c r="CB249" s="41">
        <f t="shared" si="1763"/>
        <v>0</v>
      </c>
      <c r="CC249" s="85"/>
      <c r="CD249" s="85"/>
      <c r="CE249" s="85"/>
      <c r="CF249" s="88">
        <f t="shared" si="1764"/>
        <v>0</v>
      </c>
      <c r="CG249" s="88">
        <f t="shared" si="1765"/>
        <v>0</v>
      </c>
      <c r="CH249" s="46" t="s">
        <v>225</v>
      </c>
      <c r="CI249" s="9">
        <v>26460</v>
      </c>
      <c r="CJ249" s="99">
        <v>0</v>
      </c>
      <c r="CK249" s="99">
        <f t="shared" si="1767"/>
        <v>0</v>
      </c>
      <c r="CL249" s="99">
        <f>CJ249+CK249</f>
        <v>0</v>
      </c>
      <c r="CM249" s="96">
        <f>CN249+CU249</f>
        <v>0</v>
      </c>
      <c r="CN249" s="96">
        <f>CP249+CQ249+CR249+CS249+CT249</f>
        <v>0</v>
      </c>
      <c r="CO249" s="97"/>
      <c r="CP249" s="88"/>
      <c r="CQ249" s="88"/>
      <c r="CR249" s="88"/>
      <c r="CS249" s="88"/>
      <c r="CT249" s="88"/>
      <c r="CU249" s="96">
        <f t="shared" si="1768"/>
        <v>0</v>
      </c>
      <c r="CV249" s="88"/>
      <c r="CW249" s="88"/>
      <c r="CX249" s="88"/>
      <c r="CY249" s="88">
        <f t="shared" si="1769"/>
        <v>0</v>
      </c>
      <c r="CZ249" s="88">
        <f t="shared" si="1770"/>
        <v>0</v>
      </c>
      <c r="DA249" s="46" t="s">
        <v>225</v>
      </c>
      <c r="DB249" s="9">
        <v>26460</v>
      </c>
      <c r="DC249" s="99">
        <v>0</v>
      </c>
      <c r="DD249" s="99">
        <f t="shared" ref="DD249" si="1778">ROUND(((CW249-CD249)/DB249/10),2)*-1</f>
        <v>0</v>
      </c>
      <c r="DE249" s="99">
        <f>DC249+DD249</f>
        <v>0</v>
      </c>
      <c r="DF249" s="96">
        <f>DG249+DN249</f>
        <v>0</v>
      </c>
      <c r="DG249" s="96">
        <f>DI249+DJ249+DK249+DL249+DM249</f>
        <v>0</v>
      </c>
      <c r="DH249" s="97"/>
      <c r="DI249" s="88"/>
      <c r="DJ249" s="88"/>
      <c r="DK249" s="88"/>
      <c r="DL249" s="88"/>
      <c r="DM249" s="88"/>
      <c r="DN249" s="96">
        <f t="shared" si="1773"/>
        <v>0</v>
      </c>
      <c r="DO249" s="88"/>
      <c r="DP249" s="88"/>
      <c r="DQ249" s="88"/>
      <c r="DR249" s="88">
        <f t="shared" si="1774"/>
        <v>0</v>
      </c>
      <c r="DS249" s="88">
        <f t="shared" si="1775"/>
        <v>0</v>
      </c>
      <c r="DT249" s="46" t="s">
        <v>225</v>
      </c>
      <c r="DU249" s="9">
        <v>26460</v>
      </c>
      <c r="DV249" s="99">
        <v>0</v>
      </c>
      <c r="DW249" s="99">
        <f t="shared" ref="DW249" si="1779">ROUND(((DP249-CW249)/DU249/10),2)*-1</f>
        <v>0</v>
      </c>
      <c r="DX249" s="99">
        <f>DV249+DW249</f>
        <v>0</v>
      </c>
    </row>
    <row r="250" spans="1:128" x14ac:dyDescent="0.25">
      <c r="A250" s="30"/>
      <c r="B250" s="31"/>
      <c r="C250" s="32"/>
      <c r="D250" s="33" t="s">
        <v>195</v>
      </c>
      <c r="E250" s="31"/>
      <c r="F250" s="31"/>
      <c r="G250" s="32"/>
      <c r="H250" s="34">
        <f t="shared" ref="H250:AB250" si="1780">SUBTOTAL(9,H247:H249)</f>
        <v>320000</v>
      </c>
      <c r="I250" s="34">
        <f t="shared" si="1780"/>
        <v>160000</v>
      </c>
      <c r="J250" s="34">
        <f t="shared" si="1780"/>
        <v>0</v>
      </c>
      <c r="K250" s="34">
        <f t="shared" si="1780"/>
        <v>0</v>
      </c>
      <c r="L250" s="34">
        <f t="shared" si="1780"/>
        <v>0</v>
      </c>
      <c r="M250" s="34">
        <f t="shared" si="1780"/>
        <v>160000</v>
      </c>
      <c r="N250" s="34">
        <f t="shared" si="1780"/>
        <v>0</v>
      </c>
      <c r="O250" s="34">
        <f t="shared" si="1780"/>
        <v>0</v>
      </c>
      <c r="P250" s="34">
        <f t="shared" si="1780"/>
        <v>160000</v>
      </c>
      <c r="Q250" s="34">
        <f t="shared" si="1780"/>
        <v>0</v>
      </c>
      <c r="R250" s="34">
        <f t="shared" si="1780"/>
        <v>160000</v>
      </c>
      <c r="S250" s="34">
        <f t="shared" si="1780"/>
        <v>0</v>
      </c>
      <c r="T250" s="34">
        <f t="shared" si="1780"/>
        <v>-160000</v>
      </c>
      <c r="U250" s="34">
        <f t="shared" si="1780"/>
        <v>-160000</v>
      </c>
      <c r="V250" s="34">
        <f t="shared" si="1780"/>
        <v>-104000</v>
      </c>
      <c r="W250" s="34">
        <f t="shared" si="1780"/>
        <v>-104000</v>
      </c>
      <c r="X250" s="34">
        <f t="shared" si="1780"/>
        <v>48360</v>
      </c>
      <c r="Y250" s="34">
        <f t="shared" si="1780"/>
        <v>60804</v>
      </c>
      <c r="Z250" s="48">
        <f t="shared" si="1780"/>
        <v>-0.28000000000000003</v>
      </c>
      <c r="AA250" s="48">
        <f t="shared" si="1780"/>
        <v>-0.47</v>
      </c>
      <c r="AB250" s="48">
        <f t="shared" si="1780"/>
        <v>-0.75</v>
      </c>
      <c r="AC250" s="48">
        <v>-0.18</v>
      </c>
      <c r="AD250" s="48">
        <v>-0.31</v>
      </c>
      <c r="AE250" s="48">
        <f t="shared" ref="AE250:AX250" si="1781">SUBTOTAL(9,AE247:AE249)</f>
        <v>-0.49</v>
      </c>
      <c r="AF250" s="34">
        <f t="shared" si="1781"/>
        <v>320000</v>
      </c>
      <c r="AG250" s="34">
        <f t="shared" si="1781"/>
        <v>160000</v>
      </c>
      <c r="AH250" s="34">
        <f t="shared" si="1781"/>
        <v>0</v>
      </c>
      <c r="AI250" s="34">
        <f t="shared" si="1781"/>
        <v>0</v>
      </c>
      <c r="AJ250" s="34">
        <f t="shared" si="1781"/>
        <v>0</v>
      </c>
      <c r="AK250" s="34">
        <f t="shared" si="1781"/>
        <v>160000</v>
      </c>
      <c r="AL250" s="34">
        <f t="shared" si="1781"/>
        <v>0</v>
      </c>
      <c r="AM250" s="34">
        <f t="shared" si="1781"/>
        <v>0</v>
      </c>
      <c r="AN250" s="34">
        <f t="shared" si="1781"/>
        <v>160000</v>
      </c>
      <c r="AO250" s="34">
        <f t="shared" si="1781"/>
        <v>0</v>
      </c>
      <c r="AP250" s="34">
        <f t="shared" si="1781"/>
        <v>160000</v>
      </c>
      <c r="AQ250" s="34">
        <f t="shared" si="1781"/>
        <v>0</v>
      </c>
      <c r="AR250" s="34">
        <f t="shared" si="1781"/>
        <v>-56000</v>
      </c>
      <c r="AS250" s="34">
        <f t="shared" si="1781"/>
        <v>-56000</v>
      </c>
      <c r="AT250" s="34">
        <f t="shared" si="1781"/>
        <v>48360</v>
      </c>
      <c r="AU250" s="34">
        <f t="shared" si="1781"/>
        <v>60804</v>
      </c>
      <c r="AV250" s="48">
        <f t="shared" si="1781"/>
        <v>-0.1</v>
      </c>
      <c r="AW250" s="48">
        <f t="shared" si="1781"/>
        <v>-0.16</v>
      </c>
      <c r="AX250" s="48">
        <f t="shared" si="1781"/>
        <v>-0.26</v>
      </c>
      <c r="AY250"/>
      <c r="AZ250"/>
      <c r="BA250" s="34">
        <f t="shared" ref="BA250:BS250" si="1782">SUBTOTAL(9,BA247:BA249)</f>
        <v>320000</v>
      </c>
      <c r="BB250" s="34">
        <f t="shared" si="1782"/>
        <v>160000</v>
      </c>
      <c r="BC250" s="34">
        <f t="shared" si="1782"/>
        <v>0</v>
      </c>
      <c r="BD250" s="34">
        <f t="shared" si="1782"/>
        <v>0</v>
      </c>
      <c r="BE250" s="34">
        <f t="shared" si="1782"/>
        <v>0</v>
      </c>
      <c r="BF250" s="34">
        <f t="shared" si="1782"/>
        <v>160000</v>
      </c>
      <c r="BG250" s="34">
        <f t="shared" si="1782"/>
        <v>0</v>
      </c>
      <c r="BH250" s="34">
        <f t="shared" si="1782"/>
        <v>0</v>
      </c>
      <c r="BI250" s="34">
        <f t="shared" si="1782"/>
        <v>160000</v>
      </c>
      <c r="BJ250" s="34">
        <f t="shared" si="1782"/>
        <v>0</v>
      </c>
      <c r="BK250" s="34">
        <f t="shared" si="1782"/>
        <v>160000</v>
      </c>
      <c r="BL250" s="34">
        <f t="shared" si="1782"/>
        <v>0</v>
      </c>
      <c r="BM250" s="34">
        <f t="shared" si="1782"/>
        <v>0</v>
      </c>
      <c r="BN250" s="34">
        <f t="shared" si="1782"/>
        <v>0</v>
      </c>
      <c r="BO250" s="34">
        <f t="shared" si="1782"/>
        <v>48360</v>
      </c>
      <c r="BP250" s="34">
        <f t="shared" si="1782"/>
        <v>60804</v>
      </c>
      <c r="BQ250" s="48">
        <f t="shared" si="1782"/>
        <v>0</v>
      </c>
      <c r="BR250" s="48">
        <f t="shared" si="1782"/>
        <v>0</v>
      </c>
      <c r="BS250" s="48">
        <f t="shared" si="1782"/>
        <v>0</v>
      </c>
      <c r="BT250" s="34">
        <f t="shared" ref="BT250:CL250" si="1783">SUBTOTAL(9,BT247:BT249)</f>
        <v>420000</v>
      </c>
      <c r="BU250" s="34">
        <f t="shared" si="1783"/>
        <v>220000</v>
      </c>
      <c r="BV250" s="34">
        <f t="shared" si="1783"/>
        <v>0</v>
      </c>
      <c r="BW250" s="34">
        <f t="shared" si="1783"/>
        <v>0</v>
      </c>
      <c r="BX250" s="34">
        <f t="shared" si="1783"/>
        <v>0</v>
      </c>
      <c r="BY250" s="34">
        <f t="shared" si="1783"/>
        <v>220000</v>
      </c>
      <c r="BZ250" s="34">
        <f t="shared" si="1783"/>
        <v>0</v>
      </c>
      <c r="CA250" s="34">
        <f t="shared" si="1783"/>
        <v>0</v>
      </c>
      <c r="CB250" s="34">
        <f t="shared" si="1783"/>
        <v>200000</v>
      </c>
      <c r="CC250" s="34">
        <f t="shared" si="1783"/>
        <v>0</v>
      </c>
      <c r="CD250" s="34">
        <f t="shared" si="1783"/>
        <v>200000</v>
      </c>
      <c r="CE250" s="34">
        <f t="shared" si="1783"/>
        <v>0</v>
      </c>
      <c r="CF250" s="34">
        <f t="shared" si="1783"/>
        <v>60000</v>
      </c>
      <c r="CG250" s="34">
        <f t="shared" si="1783"/>
        <v>40000</v>
      </c>
      <c r="CH250" s="34">
        <f t="shared" si="1783"/>
        <v>48360</v>
      </c>
      <c r="CI250" s="34">
        <f t="shared" si="1783"/>
        <v>60804</v>
      </c>
      <c r="CJ250" s="63">
        <f t="shared" si="1783"/>
        <v>-0.1</v>
      </c>
      <c r="CK250" s="63">
        <f t="shared" si="1783"/>
        <v>-0.12</v>
      </c>
      <c r="CL250" s="63">
        <f t="shared" si="1783"/>
        <v>-0.22</v>
      </c>
      <c r="CM250" s="34">
        <f t="shared" ref="CM250:DE250" si="1784">SUBTOTAL(9,CM247:CM249)</f>
        <v>420000</v>
      </c>
      <c r="CN250" s="34">
        <f t="shared" si="1784"/>
        <v>220000</v>
      </c>
      <c r="CO250" s="34">
        <f t="shared" si="1784"/>
        <v>0</v>
      </c>
      <c r="CP250" s="34">
        <f t="shared" si="1784"/>
        <v>0</v>
      </c>
      <c r="CQ250" s="34">
        <f t="shared" si="1784"/>
        <v>0</v>
      </c>
      <c r="CR250" s="34">
        <f t="shared" si="1784"/>
        <v>220000</v>
      </c>
      <c r="CS250" s="34">
        <f t="shared" si="1784"/>
        <v>0</v>
      </c>
      <c r="CT250" s="34">
        <f t="shared" si="1784"/>
        <v>0</v>
      </c>
      <c r="CU250" s="34">
        <f t="shared" si="1784"/>
        <v>200000</v>
      </c>
      <c r="CV250" s="34">
        <f t="shared" si="1784"/>
        <v>0</v>
      </c>
      <c r="CW250" s="34">
        <f t="shared" si="1784"/>
        <v>200000</v>
      </c>
      <c r="CX250" s="34">
        <f t="shared" si="1784"/>
        <v>0</v>
      </c>
      <c r="CY250" s="34">
        <f t="shared" si="1784"/>
        <v>0</v>
      </c>
      <c r="CZ250" s="34">
        <f t="shared" si="1784"/>
        <v>0</v>
      </c>
      <c r="DA250" s="34">
        <f t="shared" si="1784"/>
        <v>48360</v>
      </c>
      <c r="DB250" s="34">
        <f t="shared" si="1784"/>
        <v>60804</v>
      </c>
      <c r="DC250" s="63">
        <f t="shared" si="1784"/>
        <v>0</v>
      </c>
      <c r="DD250" s="63">
        <f t="shared" si="1784"/>
        <v>0</v>
      </c>
      <c r="DE250" s="63">
        <f t="shared" si="1784"/>
        <v>0</v>
      </c>
      <c r="DF250" s="34">
        <f t="shared" ref="DF250:DX250" si="1785">SUBTOTAL(9,DF247:DF249)</f>
        <v>420000</v>
      </c>
      <c r="DG250" s="34">
        <f t="shared" si="1785"/>
        <v>220000</v>
      </c>
      <c r="DH250" s="34">
        <f t="shared" si="1785"/>
        <v>0</v>
      </c>
      <c r="DI250" s="34">
        <f t="shared" si="1785"/>
        <v>0</v>
      </c>
      <c r="DJ250" s="34">
        <f t="shared" si="1785"/>
        <v>0</v>
      </c>
      <c r="DK250" s="34">
        <f t="shared" si="1785"/>
        <v>220000</v>
      </c>
      <c r="DL250" s="34">
        <f t="shared" si="1785"/>
        <v>0</v>
      </c>
      <c r="DM250" s="34">
        <f t="shared" si="1785"/>
        <v>0</v>
      </c>
      <c r="DN250" s="34">
        <f t="shared" si="1785"/>
        <v>200000</v>
      </c>
      <c r="DO250" s="34">
        <f t="shared" si="1785"/>
        <v>0</v>
      </c>
      <c r="DP250" s="34">
        <f t="shared" si="1785"/>
        <v>200000</v>
      </c>
      <c r="DQ250" s="34">
        <f t="shared" si="1785"/>
        <v>0</v>
      </c>
      <c r="DR250" s="34">
        <f t="shared" si="1785"/>
        <v>0</v>
      </c>
      <c r="DS250" s="34">
        <f t="shared" si="1785"/>
        <v>0</v>
      </c>
      <c r="DT250" s="34">
        <f t="shared" si="1785"/>
        <v>48360</v>
      </c>
      <c r="DU250" s="34">
        <f t="shared" si="1785"/>
        <v>60804</v>
      </c>
      <c r="DV250" s="63">
        <f t="shared" si="1785"/>
        <v>0</v>
      </c>
      <c r="DW250" s="63">
        <f t="shared" si="1785"/>
        <v>0</v>
      </c>
      <c r="DX250" s="63">
        <f t="shared" si="1785"/>
        <v>0</v>
      </c>
    </row>
    <row r="251" spans="1:128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41">
        <f>I251+P251</f>
        <v>100000</v>
      </c>
      <c r="I251" s="41">
        <f>K251+L251+M251+N251+O251</f>
        <v>55000</v>
      </c>
      <c r="J251" s="5"/>
      <c r="K251" s="9"/>
      <c r="L251" s="9">
        <v>30000</v>
      </c>
      <c r="M251" s="9">
        <v>25000</v>
      </c>
      <c r="N251" s="9"/>
      <c r="O251" s="9"/>
      <c r="P251" s="41">
        <f>Q251+R251+S251</f>
        <v>45000</v>
      </c>
      <c r="Q251" s="9">
        <v>20000</v>
      </c>
      <c r="R251" s="9">
        <v>25000</v>
      </c>
      <c r="S251" s="9"/>
      <c r="T251" s="71">
        <f>(L251+M251+N251)*-1</f>
        <v>-55000</v>
      </c>
      <c r="U251" s="71">
        <f>(Q251+R251)*-1</f>
        <v>-45000</v>
      </c>
      <c r="V251" s="9">
        <f t="shared" ref="V251:W253" si="1786">ROUND(T251*0.65,0)</f>
        <v>-35750</v>
      </c>
      <c r="W251" s="9">
        <f t="shared" si="1786"/>
        <v>-29250</v>
      </c>
      <c r="X251" s="9">
        <v>48360</v>
      </c>
      <c r="Y251" s="9">
        <v>34344</v>
      </c>
      <c r="Z251" s="76">
        <f>IF(T251=0,0,ROUND((T251+L251)/X251/12,2))</f>
        <v>-0.04</v>
      </c>
      <c r="AA251" s="76">
        <f>IF(U251=0,0,ROUND((U251+Q251)/Y251/10,2))</f>
        <v>-7.0000000000000007E-2</v>
      </c>
      <c r="AB251" s="76">
        <f>Z251+AA251</f>
        <v>-0.11000000000000001</v>
      </c>
      <c r="AC251" s="47">
        <v>-0.06</v>
      </c>
      <c r="AD251" s="47">
        <v>-0.08</v>
      </c>
      <c r="AE251" s="47">
        <f>AC251+AD251</f>
        <v>-0.14000000000000001</v>
      </c>
      <c r="AF251" s="41">
        <f>AG251+AN251</f>
        <v>100000</v>
      </c>
      <c r="AG251" s="41">
        <f>AI251+AJ251+AK251+AL251+AM251</f>
        <v>55000</v>
      </c>
      <c r="AH251" s="5"/>
      <c r="AI251" s="9"/>
      <c r="AJ251" s="9">
        <v>30000</v>
      </c>
      <c r="AK251" s="9">
        <v>25000</v>
      </c>
      <c r="AL251" s="9"/>
      <c r="AM251" s="9"/>
      <c r="AN251" s="41">
        <f>AO251+AP251+AQ251</f>
        <v>45000</v>
      </c>
      <c r="AO251" s="9">
        <v>20000</v>
      </c>
      <c r="AP251" s="9">
        <v>25000</v>
      </c>
      <c r="AQ251" s="9"/>
      <c r="AR251" s="88">
        <f>((AL251+AK251+AJ251)-((V251)*-1))*-1</f>
        <v>-19250</v>
      </c>
      <c r="AS251" s="88">
        <f>((AO251+AP251)-((W251)*-1))*-1</f>
        <v>-15750</v>
      </c>
      <c r="AT251" s="9">
        <v>48360</v>
      </c>
      <c r="AU251" s="9">
        <v>34344</v>
      </c>
      <c r="AV251" s="93">
        <f t="shared" ref="AV251" si="1787">ROUND((AY251/AT251/12)+(AC251),2)*-1</f>
        <v>0.02</v>
      </c>
      <c r="AW251" s="93">
        <f t="shared" ref="AW251:AW253" si="1788">ROUND((AZ251/AU251/10)+AD251,2)*-1</f>
        <v>0.01</v>
      </c>
      <c r="AX251" s="93">
        <f>AV251+AW251</f>
        <v>0.03</v>
      </c>
      <c r="AY251" s="95">
        <f t="shared" ref="AY251:AY253" si="1789">AK251+AL251</f>
        <v>25000</v>
      </c>
      <c r="AZ251" s="95">
        <f t="shared" ref="AZ251:AZ253" si="1790">AP251</f>
        <v>25000</v>
      </c>
      <c r="BA251" s="96">
        <f>BB251+BI251</f>
        <v>100000</v>
      </c>
      <c r="BB251" s="96">
        <f>BD251+BE251+BF251+BG251+BH251</f>
        <v>55000</v>
      </c>
      <c r="BC251" s="97"/>
      <c r="BD251" s="88"/>
      <c r="BE251" s="88">
        <v>30000</v>
      </c>
      <c r="BF251" s="88">
        <v>25000</v>
      </c>
      <c r="BG251" s="88"/>
      <c r="BH251" s="88"/>
      <c r="BI251" s="96">
        <f>BJ251+BK251+BL251</f>
        <v>45000</v>
      </c>
      <c r="BJ251" s="88">
        <v>20000</v>
      </c>
      <c r="BK251" s="88">
        <v>25000</v>
      </c>
      <c r="BL251" s="88"/>
      <c r="BM251" s="88">
        <f t="shared" ref="BM251:BM253" si="1791">(BE251+BF251+BG251)-(AJ251+AK251+AL251)</f>
        <v>0</v>
      </c>
      <c r="BN251" s="88">
        <f t="shared" ref="BN251:BN253" si="1792">(BJ251+BK251)-(AO251+AP251)</f>
        <v>0</v>
      </c>
      <c r="BO251" s="9">
        <v>48360</v>
      </c>
      <c r="BP251" s="9">
        <v>34344</v>
      </c>
      <c r="BQ251" s="93">
        <f t="shared" ref="BQ251" si="1793">ROUND(((BF251+BG251)-(AK251+AL251))/BO251/10,2)*-1</f>
        <v>0</v>
      </c>
      <c r="BR251" s="93">
        <f t="shared" ref="BR251:BR253" si="1794">ROUND(((BK251-AP251)/BP251/10),2)*-1</f>
        <v>0</v>
      </c>
      <c r="BS251" s="93">
        <f>BQ251+BR251</f>
        <v>0</v>
      </c>
      <c r="BT251" s="96">
        <f>BU251+CB251</f>
        <v>100000</v>
      </c>
      <c r="BU251" s="96">
        <f>BW251+BX251+BY251+BZ251+CA251</f>
        <v>55000</v>
      </c>
      <c r="BV251" s="97"/>
      <c r="BW251" s="88"/>
      <c r="BX251" s="88">
        <v>30000</v>
      </c>
      <c r="BY251" s="88">
        <v>25000</v>
      </c>
      <c r="BZ251" s="88"/>
      <c r="CA251" s="88"/>
      <c r="CB251" s="96">
        <f>CC251+CD251+CE251</f>
        <v>45000</v>
      </c>
      <c r="CC251" s="88">
        <v>20000</v>
      </c>
      <c r="CD251" s="88">
        <v>25000</v>
      </c>
      <c r="CE251" s="88"/>
      <c r="CF251" s="88">
        <f t="shared" ref="CF251:CF253" si="1795">(BX251+BY251+BZ251)-(BE251+BF251+BG251)</f>
        <v>0</v>
      </c>
      <c r="CG251" s="88">
        <f t="shared" ref="CG251:CG253" si="1796">(CC251+CD251)-(BJ251+BK251)</f>
        <v>0</v>
      </c>
      <c r="CH251" s="9">
        <v>48360</v>
      </c>
      <c r="CI251" s="9">
        <v>34344</v>
      </c>
      <c r="CJ251" s="99">
        <f t="shared" ref="CJ251" si="1797">ROUND(((BY251+BZ251)-(BF251+BG251))/CH251/12,2)*-1</f>
        <v>0</v>
      </c>
      <c r="CK251" s="99">
        <f t="shared" ref="CK251:CK253" si="1798">ROUND(((CD251-BK251)/CI251/10),2)*-1</f>
        <v>0</v>
      </c>
      <c r="CL251" s="99">
        <f>CJ251+CK251</f>
        <v>0</v>
      </c>
      <c r="CM251" s="96">
        <f>CN251+CU251</f>
        <v>140000</v>
      </c>
      <c r="CN251" s="96">
        <f>CP251+CQ251+CR251+CS251+CT251</f>
        <v>60000</v>
      </c>
      <c r="CO251" s="84"/>
      <c r="CP251" s="85"/>
      <c r="CQ251" s="85">
        <v>15000</v>
      </c>
      <c r="CR251" s="85">
        <v>45000</v>
      </c>
      <c r="CS251" s="85"/>
      <c r="CT251" s="85"/>
      <c r="CU251" s="96">
        <f>CV251+CW251+CX251</f>
        <v>80000</v>
      </c>
      <c r="CV251" s="85">
        <v>35000</v>
      </c>
      <c r="CW251" s="85">
        <v>45000</v>
      </c>
      <c r="CX251" s="85"/>
      <c r="CY251" s="88">
        <f t="shared" ref="CY251:CY253" si="1799">(CQ251+CR251+CS251)-(BX251+BY251+BZ251)</f>
        <v>5000</v>
      </c>
      <c r="CZ251" s="88">
        <f t="shared" ref="CZ251:CZ253" si="1800">(CV251+CW251)-(CC251+CD251)</f>
        <v>35000</v>
      </c>
      <c r="DA251" s="9">
        <v>48360</v>
      </c>
      <c r="DB251" s="9">
        <v>34344</v>
      </c>
      <c r="DC251" s="99">
        <f t="shared" ref="DC251" si="1801">ROUND(((CR251+CS251)-(BY251+BZ251))/DA251/12,2)*-1</f>
        <v>-0.03</v>
      </c>
      <c r="DD251" s="99">
        <f t="shared" ref="DD251" si="1802">ROUND(((CW251-CD251)/DB251/10),2)*-1</f>
        <v>-0.06</v>
      </c>
      <c r="DE251" s="99">
        <f>DC251+DD251</f>
        <v>-0.09</v>
      </c>
      <c r="DF251" s="96">
        <f>DG251+DN251</f>
        <v>140000</v>
      </c>
      <c r="DG251" s="96">
        <f>DI251+DJ251+DK251+DL251+DM251</f>
        <v>60000</v>
      </c>
      <c r="DH251" s="84"/>
      <c r="DI251" s="85"/>
      <c r="DJ251" s="85">
        <v>15000</v>
      </c>
      <c r="DK251" s="85">
        <v>45000</v>
      </c>
      <c r="DL251" s="85"/>
      <c r="DM251" s="85"/>
      <c r="DN251" s="96">
        <f>DO251+DP251+DQ251</f>
        <v>80000</v>
      </c>
      <c r="DO251" s="85">
        <v>35000</v>
      </c>
      <c r="DP251" s="85">
        <v>45000</v>
      </c>
      <c r="DQ251" s="85"/>
      <c r="DR251" s="88">
        <f t="shared" ref="DR251:DR253" si="1803">(DJ251+DK251+DL251)-(CQ251+CR251+CS251)</f>
        <v>0</v>
      </c>
      <c r="DS251" s="88">
        <f t="shared" ref="DS251:DS253" si="1804">(DO251+DP251)-(CV251+CW251)</f>
        <v>0</v>
      </c>
      <c r="DT251" s="9">
        <v>48360</v>
      </c>
      <c r="DU251" s="9">
        <v>34344</v>
      </c>
      <c r="DV251" s="99">
        <f t="shared" ref="DV251" si="1805">ROUND(((DK251+DL251)-(CR251+CS251))/DT251/12,2)*-1</f>
        <v>0</v>
      </c>
      <c r="DW251" s="99">
        <f t="shared" ref="DW251" si="1806">ROUND(((DP251-CW251)/DU251/10),2)*-1</f>
        <v>0</v>
      </c>
      <c r="DX251" s="99">
        <f>DV251+DW251</f>
        <v>0</v>
      </c>
    </row>
    <row r="252" spans="1:128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41">
        <f>I252+P252</f>
        <v>0</v>
      </c>
      <c r="I252" s="41">
        <f>K252+L252+M252+N252+O252</f>
        <v>0</v>
      </c>
      <c r="J252" s="5"/>
      <c r="K252" s="9"/>
      <c r="L252" s="9"/>
      <c r="M252" s="9"/>
      <c r="N252" s="9"/>
      <c r="O252" s="9"/>
      <c r="P252" s="41">
        <f>Q252+R252+S252</f>
        <v>0</v>
      </c>
      <c r="Q252" s="9"/>
      <c r="R252" s="9"/>
      <c r="S252" s="9"/>
      <c r="T252" s="71">
        <f>(L252+M252+N252)*-1</f>
        <v>0</v>
      </c>
      <c r="U252" s="71">
        <f>(Q252+R252)*-1</f>
        <v>0</v>
      </c>
      <c r="V252" s="9">
        <f t="shared" si="1786"/>
        <v>0</v>
      </c>
      <c r="W252" s="9">
        <f t="shared" si="1786"/>
        <v>0</v>
      </c>
      <c r="X252" s="46" t="s">
        <v>225</v>
      </c>
      <c r="Y252" s="46" t="s">
        <v>225</v>
      </c>
      <c r="Z252" s="76">
        <f>IF(T252=0,0,ROUND((T252+L252)/X252/12,2))</f>
        <v>0</v>
      </c>
      <c r="AA252" s="76">
        <f>IF(U252=0,0,ROUND((U252+Q252)/Y252/10,2))</f>
        <v>0</v>
      </c>
      <c r="AB252" s="76">
        <f>Z252+AA252</f>
        <v>0</v>
      </c>
      <c r="AC252" s="47">
        <v>0</v>
      </c>
      <c r="AD252" s="47">
        <v>0</v>
      </c>
      <c r="AE252" s="47">
        <f>AC252+AD252</f>
        <v>0</v>
      </c>
      <c r="AF252" s="41">
        <f>AG252+AN252</f>
        <v>0</v>
      </c>
      <c r="AG252" s="41">
        <f>AI252+AJ252+AK252+AL252+AM252</f>
        <v>0</v>
      </c>
      <c r="AH252" s="5"/>
      <c r="AI252" s="9"/>
      <c r="AJ252" s="9"/>
      <c r="AK252" s="9"/>
      <c r="AL252" s="9"/>
      <c r="AM252" s="9"/>
      <c r="AN252" s="41">
        <f>AO252+AP252+AQ252</f>
        <v>0</v>
      </c>
      <c r="AO252" s="9"/>
      <c r="AP252" s="9"/>
      <c r="AQ252" s="9"/>
      <c r="AR252" s="88">
        <f>((AL252+AK252+AJ252)-((V252)*-1))*-1</f>
        <v>0</v>
      </c>
      <c r="AS252" s="88">
        <f>((AO252+AP252)-((W252)*-1))*-1</f>
        <v>0</v>
      </c>
      <c r="AT252" s="46" t="s">
        <v>225</v>
      </c>
      <c r="AU252" s="46" t="s">
        <v>225</v>
      </c>
      <c r="AV252" s="93">
        <v>0</v>
      </c>
      <c r="AW252" s="93">
        <v>0</v>
      </c>
      <c r="AX252" s="93">
        <f>AV252+AW252</f>
        <v>0</v>
      </c>
      <c r="AY252" s="95">
        <f t="shared" si="1789"/>
        <v>0</v>
      </c>
      <c r="AZ252" s="95">
        <f t="shared" si="1790"/>
        <v>0</v>
      </c>
      <c r="BA252" s="96">
        <f>BB252+BI252</f>
        <v>0</v>
      </c>
      <c r="BB252" s="96">
        <f>BD252+BE252+BF252+BG252+BH252</f>
        <v>0</v>
      </c>
      <c r="BC252" s="97"/>
      <c r="BD252" s="88"/>
      <c r="BE252" s="88"/>
      <c r="BF252" s="88"/>
      <c r="BG252" s="88"/>
      <c r="BH252" s="88"/>
      <c r="BI252" s="96">
        <f>BJ252+BK252+BL252</f>
        <v>0</v>
      </c>
      <c r="BJ252" s="88"/>
      <c r="BK252" s="88"/>
      <c r="BL252" s="88"/>
      <c r="BM252" s="88">
        <f t="shared" si="1791"/>
        <v>0</v>
      </c>
      <c r="BN252" s="88">
        <f t="shared" si="1792"/>
        <v>0</v>
      </c>
      <c r="BO252" s="46" t="s">
        <v>225</v>
      </c>
      <c r="BP252" s="46" t="s">
        <v>225</v>
      </c>
      <c r="BQ252" s="93">
        <v>0</v>
      </c>
      <c r="BR252" s="93">
        <v>0</v>
      </c>
      <c r="BS252" s="93">
        <f>BQ252+BR252</f>
        <v>0</v>
      </c>
      <c r="BT252" s="96">
        <f>BU252+CB252</f>
        <v>0</v>
      </c>
      <c r="BU252" s="96">
        <f>BW252+BX252+BY252+BZ252+CA252</f>
        <v>0</v>
      </c>
      <c r="BV252" s="97"/>
      <c r="BW252" s="88"/>
      <c r="BX252" s="88"/>
      <c r="BY252" s="88"/>
      <c r="BZ252" s="88"/>
      <c r="CA252" s="88"/>
      <c r="CB252" s="96">
        <f>CC252+CD252+CE252</f>
        <v>0</v>
      </c>
      <c r="CC252" s="88"/>
      <c r="CD252" s="88"/>
      <c r="CE252" s="88"/>
      <c r="CF252" s="88">
        <f t="shared" si="1795"/>
        <v>0</v>
      </c>
      <c r="CG252" s="88">
        <f t="shared" si="1796"/>
        <v>0</v>
      </c>
      <c r="CH252" s="46" t="s">
        <v>225</v>
      </c>
      <c r="CI252" s="46" t="s">
        <v>225</v>
      </c>
      <c r="CJ252" s="99">
        <v>0</v>
      </c>
      <c r="CK252" s="99">
        <v>0</v>
      </c>
      <c r="CL252" s="99">
        <f>CJ252+CK252</f>
        <v>0</v>
      </c>
      <c r="CM252" s="96">
        <f>CN252+CU252</f>
        <v>0</v>
      </c>
      <c r="CN252" s="96">
        <f>CP252+CQ252+CR252+CS252+CT252</f>
        <v>0</v>
      </c>
      <c r="CO252" s="84"/>
      <c r="CP252" s="85"/>
      <c r="CQ252" s="85"/>
      <c r="CR252" s="85"/>
      <c r="CS252" s="85"/>
      <c r="CT252" s="85"/>
      <c r="CU252" s="96">
        <f>CV252+CW252+CX252</f>
        <v>0</v>
      </c>
      <c r="CV252" s="85"/>
      <c r="CW252" s="85"/>
      <c r="CX252" s="85"/>
      <c r="CY252" s="88">
        <f t="shared" si="1799"/>
        <v>0</v>
      </c>
      <c r="CZ252" s="88">
        <f t="shared" si="1800"/>
        <v>0</v>
      </c>
      <c r="DA252" s="46" t="s">
        <v>225</v>
      </c>
      <c r="DB252" s="46" t="s">
        <v>225</v>
      </c>
      <c r="DC252" s="99">
        <v>0</v>
      </c>
      <c r="DD252" s="99">
        <v>0</v>
      </c>
      <c r="DE252" s="99">
        <f>DC252+DD252</f>
        <v>0</v>
      </c>
      <c r="DF252" s="96">
        <f>DG252+DN252</f>
        <v>0</v>
      </c>
      <c r="DG252" s="96">
        <f>DI252+DJ252+DK252+DL252+DM252</f>
        <v>0</v>
      </c>
      <c r="DH252" s="84"/>
      <c r="DI252" s="85"/>
      <c r="DJ252" s="85"/>
      <c r="DK252" s="85"/>
      <c r="DL252" s="85"/>
      <c r="DM252" s="85"/>
      <c r="DN252" s="96">
        <f>DO252+DP252+DQ252</f>
        <v>0</v>
      </c>
      <c r="DO252" s="85"/>
      <c r="DP252" s="85"/>
      <c r="DQ252" s="85"/>
      <c r="DR252" s="88">
        <f t="shared" si="1803"/>
        <v>0</v>
      </c>
      <c r="DS252" s="88">
        <f t="shared" si="1804"/>
        <v>0</v>
      </c>
      <c r="DT252" s="46" t="s">
        <v>225</v>
      </c>
      <c r="DU252" s="46" t="s">
        <v>225</v>
      </c>
      <c r="DV252" s="99">
        <v>0</v>
      </c>
      <c r="DW252" s="99">
        <v>0</v>
      </c>
      <c r="DX252" s="99">
        <f>DV252+DW252</f>
        <v>0</v>
      </c>
    </row>
    <row r="253" spans="1:128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41">
        <f>I253+P253</f>
        <v>0</v>
      </c>
      <c r="I253" s="41">
        <f>K253+L253+M253+N253+O253</f>
        <v>0</v>
      </c>
      <c r="J253" s="5"/>
      <c r="K253" s="9"/>
      <c r="L253" s="9"/>
      <c r="M253" s="9"/>
      <c r="N253" s="9"/>
      <c r="O253" s="9"/>
      <c r="P253" s="41">
        <f>Q253+R253+S253</f>
        <v>0</v>
      </c>
      <c r="Q253" s="9"/>
      <c r="R253" s="9"/>
      <c r="S253" s="9"/>
      <c r="T253" s="71">
        <f>(L253+M253+N253)*-1</f>
        <v>0</v>
      </c>
      <c r="U253" s="71">
        <f>(Q253+R253)*-1</f>
        <v>0</v>
      </c>
      <c r="V253" s="9">
        <f t="shared" si="1786"/>
        <v>0</v>
      </c>
      <c r="W253" s="9">
        <f t="shared" si="1786"/>
        <v>0</v>
      </c>
      <c r="X253" s="46" t="s">
        <v>225</v>
      </c>
      <c r="Y253" s="9">
        <v>26460</v>
      </c>
      <c r="Z253" s="76">
        <f>IF(T253=0,0,ROUND((T253+L253)/X253/10,2))</f>
        <v>0</v>
      </c>
      <c r="AA253" s="76">
        <f>IF(U253=0,0,ROUND((U253+Q253)/Y253/10,2))</f>
        <v>0</v>
      </c>
      <c r="AB253" s="76">
        <f>Z253+AA253</f>
        <v>0</v>
      </c>
      <c r="AC253" s="47">
        <v>0</v>
      </c>
      <c r="AD253" s="47">
        <v>0</v>
      </c>
      <c r="AE253" s="47">
        <f>AC253+AD253</f>
        <v>0</v>
      </c>
      <c r="AF253" s="41">
        <f>AG253+AN253</f>
        <v>0</v>
      </c>
      <c r="AG253" s="41">
        <f>AI253+AJ253+AK253+AL253+AM253</f>
        <v>0</v>
      </c>
      <c r="AH253" s="5"/>
      <c r="AI253" s="9"/>
      <c r="AJ253" s="9"/>
      <c r="AK253" s="9"/>
      <c r="AL253" s="9"/>
      <c r="AM253" s="9"/>
      <c r="AN253" s="41">
        <f>AO253+AP253+AQ253</f>
        <v>0</v>
      </c>
      <c r="AO253" s="9"/>
      <c r="AP253" s="9"/>
      <c r="AQ253" s="9"/>
      <c r="AR253" s="88">
        <f>((AL253+AK253+AJ253)-((V253)*-1))*-1</f>
        <v>0</v>
      </c>
      <c r="AS253" s="88">
        <f>((AO253+AP253)-((W253)*-1))*-1</f>
        <v>0</v>
      </c>
      <c r="AT253" s="46" t="s">
        <v>225</v>
      </c>
      <c r="AU253" s="9">
        <v>26460</v>
      </c>
      <c r="AV253" s="93">
        <v>0</v>
      </c>
      <c r="AW253" s="93">
        <f t="shared" si="1788"/>
        <v>0</v>
      </c>
      <c r="AX253" s="93">
        <f>AV253+AW253</f>
        <v>0</v>
      </c>
      <c r="AY253" s="95">
        <f t="shared" si="1789"/>
        <v>0</v>
      </c>
      <c r="AZ253" s="95">
        <f t="shared" si="1790"/>
        <v>0</v>
      </c>
      <c r="BA253" s="96">
        <f>BB253+BI253</f>
        <v>0</v>
      </c>
      <c r="BB253" s="96">
        <f>BD253+BE253+BF253+BG253+BH253</f>
        <v>0</v>
      </c>
      <c r="BC253" s="97"/>
      <c r="BD253" s="88"/>
      <c r="BE253" s="88"/>
      <c r="BF253" s="88"/>
      <c r="BG253" s="88"/>
      <c r="BH253" s="88"/>
      <c r="BI253" s="96">
        <f>BJ253+BK253+BL253</f>
        <v>0</v>
      </c>
      <c r="BJ253" s="88"/>
      <c r="BK253" s="88"/>
      <c r="BL253" s="88"/>
      <c r="BM253" s="88">
        <f t="shared" si="1791"/>
        <v>0</v>
      </c>
      <c r="BN253" s="88">
        <f t="shared" si="1792"/>
        <v>0</v>
      </c>
      <c r="BO253" s="46" t="s">
        <v>225</v>
      </c>
      <c r="BP253" s="9">
        <v>26460</v>
      </c>
      <c r="BQ253" s="93">
        <v>0</v>
      </c>
      <c r="BR253" s="93">
        <f t="shared" si="1794"/>
        <v>0</v>
      </c>
      <c r="BS253" s="93">
        <f>BQ253+BR253</f>
        <v>0</v>
      </c>
      <c r="BT253" s="96">
        <f>BU253+CB253</f>
        <v>0</v>
      </c>
      <c r="BU253" s="96">
        <f>BW253+BX253+BY253+BZ253+CA253</f>
        <v>0</v>
      </c>
      <c r="BV253" s="97"/>
      <c r="BW253" s="88"/>
      <c r="BX253" s="88"/>
      <c r="BY253" s="88"/>
      <c r="BZ253" s="88"/>
      <c r="CA253" s="88"/>
      <c r="CB253" s="96">
        <f>CC253+CD253+CE253</f>
        <v>0</v>
      </c>
      <c r="CC253" s="88"/>
      <c r="CD253" s="88"/>
      <c r="CE253" s="88"/>
      <c r="CF253" s="88">
        <f t="shared" si="1795"/>
        <v>0</v>
      </c>
      <c r="CG253" s="88">
        <f t="shared" si="1796"/>
        <v>0</v>
      </c>
      <c r="CH253" s="46" t="s">
        <v>225</v>
      </c>
      <c r="CI253" s="9">
        <v>26460</v>
      </c>
      <c r="CJ253" s="99">
        <v>0</v>
      </c>
      <c r="CK253" s="99">
        <f t="shared" si="1798"/>
        <v>0</v>
      </c>
      <c r="CL253" s="99">
        <f>CJ253+CK253</f>
        <v>0</v>
      </c>
      <c r="CM253" s="96">
        <f>CN253+CU253</f>
        <v>0</v>
      </c>
      <c r="CN253" s="96">
        <f>CP253+CQ253+CR253+CS253+CT253</f>
        <v>0</v>
      </c>
      <c r="CO253" s="84"/>
      <c r="CP253" s="85"/>
      <c r="CQ253" s="85"/>
      <c r="CR253" s="85"/>
      <c r="CS253" s="85"/>
      <c r="CT253" s="85"/>
      <c r="CU253" s="96">
        <f>CV253+CW253+CX253</f>
        <v>0</v>
      </c>
      <c r="CV253" s="85"/>
      <c r="CW253" s="85"/>
      <c r="CX253" s="85"/>
      <c r="CY253" s="88">
        <f t="shared" si="1799"/>
        <v>0</v>
      </c>
      <c r="CZ253" s="88">
        <f t="shared" si="1800"/>
        <v>0</v>
      </c>
      <c r="DA253" s="46" t="s">
        <v>225</v>
      </c>
      <c r="DB253" s="9">
        <v>26460</v>
      </c>
      <c r="DC253" s="99">
        <v>0</v>
      </c>
      <c r="DD253" s="99">
        <f t="shared" ref="DD253" si="1807">ROUND(((CW253-CD253)/DB253/10),2)*-1</f>
        <v>0</v>
      </c>
      <c r="DE253" s="99">
        <f>DC253+DD253</f>
        <v>0</v>
      </c>
      <c r="DF253" s="96">
        <f>DG253+DN253</f>
        <v>0</v>
      </c>
      <c r="DG253" s="96">
        <f>DI253+DJ253+DK253+DL253+DM253</f>
        <v>0</v>
      </c>
      <c r="DH253" s="84"/>
      <c r="DI253" s="85"/>
      <c r="DJ253" s="85"/>
      <c r="DK253" s="85"/>
      <c r="DL253" s="85"/>
      <c r="DM253" s="85"/>
      <c r="DN253" s="96">
        <f>DO253+DP253+DQ253</f>
        <v>0</v>
      </c>
      <c r="DO253" s="85"/>
      <c r="DP253" s="85"/>
      <c r="DQ253" s="85"/>
      <c r="DR253" s="88">
        <f t="shared" si="1803"/>
        <v>0</v>
      </c>
      <c r="DS253" s="88">
        <f t="shared" si="1804"/>
        <v>0</v>
      </c>
      <c r="DT253" s="46" t="s">
        <v>225</v>
      </c>
      <c r="DU253" s="9">
        <v>26460</v>
      </c>
      <c r="DV253" s="99">
        <v>0</v>
      </c>
      <c r="DW253" s="99">
        <f t="shared" ref="DW253" si="1808">ROUND(((DP253-CW253)/DU253/10),2)*-1</f>
        <v>0</v>
      </c>
      <c r="DX253" s="99">
        <f>DV253+DW253</f>
        <v>0</v>
      </c>
    </row>
    <row r="254" spans="1:128" x14ac:dyDescent="0.25">
      <c r="A254" s="30"/>
      <c r="B254" s="31"/>
      <c r="C254" s="32"/>
      <c r="D254" s="33" t="s">
        <v>196</v>
      </c>
      <c r="E254" s="31"/>
      <c r="F254" s="31"/>
      <c r="G254" s="32"/>
      <c r="H254" s="34">
        <f t="shared" ref="H254:AB254" si="1809">SUBTOTAL(9,H251:H253)</f>
        <v>100000</v>
      </c>
      <c r="I254" s="34">
        <f t="shared" si="1809"/>
        <v>55000</v>
      </c>
      <c r="J254" s="34">
        <f t="shared" si="1809"/>
        <v>0</v>
      </c>
      <c r="K254" s="34">
        <f t="shared" si="1809"/>
        <v>0</v>
      </c>
      <c r="L254" s="34">
        <f t="shared" si="1809"/>
        <v>30000</v>
      </c>
      <c r="M254" s="34">
        <f t="shared" si="1809"/>
        <v>25000</v>
      </c>
      <c r="N254" s="34">
        <f t="shared" si="1809"/>
        <v>0</v>
      </c>
      <c r="O254" s="34">
        <f t="shared" si="1809"/>
        <v>0</v>
      </c>
      <c r="P254" s="34">
        <f t="shared" si="1809"/>
        <v>45000</v>
      </c>
      <c r="Q254" s="34">
        <f t="shared" si="1809"/>
        <v>20000</v>
      </c>
      <c r="R254" s="34">
        <f t="shared" si="1809"/>
        <v>25000</v>
      </c>
      <c r="S254" s="34">
        <f t="shared" si="1809"/>
        <v>0</v>
      </c>
      <c r="T254" s="34">
        <f t="shared" si="1809"/>
        <v>-55000</v>
      </c>
      <c r="U254" s="34">
        <f t="shared" si="1809"/>
        <v>-45000</v>
      </c>
      <c r="V254" s="34">
        <f t="shared" si="1809"/>
        <v>-35750</v>
      </c>
      <c r="W254" s="34">
        <f t="shared" si="1809"/>
        <v>-29250</v>
      </c>
      <c r="X254" s="34">
        <f t="shared" si="1809"/>
        <v>48360</v>
      </c>
      <c r="Y254" s="34">
        <f t="shared" si="1809"/>
        <v>60804</v>
      </c>
      <c r="Z254" s="48">
        <f t="shared" si="1809"/>
        <v>-0.04</v>
      </c>
      <c r="AA254" s="48">
        <f t="shared" si="1809"/>
        <v>-7.0000000000000007E-2</v>
      </c>
      <c r="AB254" s="48">
        <f t="shared" si="1809"/>
        <v>-0.11000000000000001</v>
      </c>
      <c r="AC254" s="48">
        <v>-0.06</v>
      </c>
      <c r="AD254" s="48">
        <v>-0.08</v>
      </c>
      <c r="AE254" s="48">
        <f t="shared" ref="AE254:AX254" si="1810">SUBTOTAL(9,AE251:AE253)</f>
        <v>-0.14000000000000001</v>
      </c>
      <c r="AF254" s="34">
        <f t="shared" si="1810"/>
        <v>100000</v>
      </c>
      <c r="AG254" s="34">
        <f t="shared" si="1810"/>
        <v>55000</v>
      </c>
      <c r="AH254" s="34">
        <f t="shared" si="1810"/>
        <v>0</v>
      </c>
      <c r="AI254" s="34">
        <f t="shared" si="1810"/>
        <v>0</v>
      </c>
      <c r="AJ254" s="34">
        <f t="shared" si="1810"/>
        <v>30000</v>
      </c>
      <c r="AK254" s="34">
        <f t="shared" si="1810"/>
        <v>25000</v>
      </c>
      <c r="AL254" s="34">
        <f t="shared" si="1810"/>
        <v>0</v>
      </c>
      <c r="AM254" s="34">
        <f t="shared" si="1810"/>
        <v>0</v>
      </c>
      <c r="AN254" s="34">
        <f t="shared" si="1810"/>
        <v>45000</v>
      </c>
      <c r="AO254" s="34">
        <f t="shared" si="1810"/>
        <v>20000</v>
      </c>
      <c r="AP254" s="34">
        <f t="shared" si="1810"/>
        <v>25000</v>
      </c>
      <c r="AQ254" s="34">
        <f t="shared" si="1810"/>
        <v>0</v>
      </c>
      <c r="AR254" s="34">
        <f t="shared" si="1810"/>
        <v>-19250</v>
      </c>
      <c r="AS254" s="34">
        <f t="shared" si="1810"/>
        <v>-15750</v>
      </c>
      <c r="AT254" s="34">
        <f t="shared" si="1810"/>
        <v>48360</v>
      </c>
      <c r="AU254" s="34">
        <f t="shared" si="1810"/>
        <v>60804</v>
      </c>
      <c r="AV254" s="48">
        <f t="shared" si="1810"/>
        <v>0.02</v>
      </c>
      <c r="AW254" s="48">
        <f t="shared" si="1810"/>
        <v>0.01</v>
      </c>
      <c r="AX254" s="48">
        <f t="shared" si="1810"/>
        <v>0.03</v>
      </c>
      <c r="AY254"/>
      <c r="AZ254"/>
      <c r="BA254" s="34">
        <f t="shared" ref="BA254:BS254" si="1811">SUBTOTAL(9,BA251:BA253)</f>
        <v>100000</v>
      </c>
      <c r="BB254" s="34">
        <f t="shared" si="1811"/>
        <v>55000</v>
      </c>
      <c r="BC254" s="34">
        <f t="shared" si="1811"/>
        <v>0</v>
      </c>
      <c r="BD254" s="34">
        <f t="shared" si="1811"/>
        <v>0</v>
      </c>
      <c r="BE254" s="34">
        <f t="shared" si="1811"/>
        <v>30000</v>
      </c>
      <c r="BF254" s="34">
        <f t="shared" si="1811"/>
        <v>25000</v>
      </c>
      <c r="BG254" s="34">
        <f t="shared" si="1811"/>
        <v>0</v>
      </c>
      <c r="BH254" s="34">
        <f t="shared" si="1811"/>
        <v>0</v>
      </c>
      <c r="BI254" s="34">
        <f t="shared" si="1811"/>
        <v>45000</v>
      </c>
      <c r="BJ254" s="34">
        <f t="shared" si="1811"/>
        <v>20000</v>
      </c>
      <c r="BK254" s="34">
        <f t="shared" si="1811"/>
        <v>25000</v>
      </c>
      <c r="BL254" s="34">
        <f t="shared" si="1811"/>
        <v>0</v>
      </c>
      <c r="BM254" s="34">
        <f t="shared" si="1811"/>
        <v>0</v>
      </c>
      <c r="BN254" s="34">
        <f t="shared" si="1811"/>
        <v>0</v>
      </c>
      <c r="BO254" s="34">
        <f t="shared" si="1811"/>
        <v>48360</v>
      </c>
      <c r="BP254" s="34">
        <f t="shared" si="1811"/>
        <v>60804</v>
      </c>
      <c r="BQ254" s="48">
        <f t="shared" si="1811"/>
        <v>0</v>
      </c>
      <c r="BR254" s="48">
        <f t="shared" si="1811"/>
        <v>0</v>
      </c>
      <c r="BS254" s="48">
        <f t="shared" si="1811"/>
        <v>0</v>
      </c>
      <c r="BT254" s="34">
        <f t="shared" ref="BT254:CL254" si="1812">SUBTOTAL(9,BT251:BT253)</f>
        <v>100000</v>
      </c>
      <c r="BU254" s="34">
        <f t="shared" si="1812"/>
        <v>55000</v>
      </c>
      <c r="BV254" s="34">
        <f t="shared" si="1812"/>
        <v>0</v>
      </c>
      <c r="BW254" s="34">
        <f t="shared" si="1812"/>
        <v>0</v>
      </c>
      <c r="BX254" s="34">
        <f t="shared" si="1812"/>
        <v>30000</v>
      </c>
      <c r="BY254" s="34">
        <f t="shared" si="1812"/>
        <v>25000</v>
      </c>
      <c r="BZ254" s="34">
        <f t="shared" si="1812"/>
        <v>0</v>
      </c>
      <c r="CA254" s="34">
        <f t="shared" si="1812"/>
        <v>0</v>
      </c>
      <c r="CB254" s="34">
        <f t="shared" si="1812"/>
        <v>45000</v>
      </c>
      <c r="CC254" s="34">
        <f t="shared" si="1812"/>
        <v>20000</v>
      </c>
      <c r="CD254" s="34">
        <f t="shared" si="1812"/>
        <v>25000</v>
      </c>
      <c r="CE254" s="34">
        <f t="shared" si="1812"/>
        <v>0</v>
      </c>
      <c r="CF254" s="34">
        <f t="shared" si="1812"/>
        <v>0</v>
      </c>
      <c r="CG254" s="34">
        <f t="shared" si="1812"/>
        <v>0</v>
      </c>
      <c r="CH254" s="34">
        <f t="shared" si="1812"/>
        <v>48360</v>
      </c>
      <c r="CI254" s="34">
        <f t="shared" si="1812"/>
        <v>60804</v>
      </c>
      <c r="CJ254" s="63">
        <f t="shared" si="1812"/>
        <v>0</v>
      </c>
      <c r="CK254" s="63">
        <f t="shared" si="1812"/>
        <v>0</v>
      </c>
      <c r="CL254" s="63">
        <f t="shared" si="1812"/>
        <v>0</v>
      </c>
      <c r="CM254" s="34">
        <f t="shared" ref="CM254:DE254" si="1813">SUBTOTAL(9,CM251:CM253)</f>
        <v>140000</v>
      </c>
      <c r="CN254" s="34">
        <f t="shared" si="1813"/>
        <v>60000</v>
      </c>
      <c r="CO254" s="34">
        <f t="shared" si="1813"/>
        <v>0</v>
      </c>
      <c r="CP254" s="34">
        <f t="shared" si="1813"/>
        <v>0</v>
      </c>
      <c r="CQ254" s="34">
        <f t="shared" si="1813"/>
        <v>15000</v>
      </c>
      <c r="CR254" s="34">
        <f t="shared" si="1813"/>
        <v>45000</v>
      </c>
      <c r="CS254" s="34">
        <f t="shared" si="1813"/>
        <v>0</v>
      </c>
      <c r="CT254" s="34">
        <f t="shared" si="1813"/>
        <v>0</v>
      </c>
      <c r="CU254" s="34">
        <f t="shared" si="1813"/>
        <v>80000</v>
      </c>
      <c r="CV254" s="34">
        <f t="shared" si="1813"/>
        <v>35000</v>
      </c>
      <c r="CW254" s="34">
        <f t="shared" si="1813"/>
        <v>45000</v>
      </c>
      <c r="CX254" s="34">
        <f t="shared" si="1813"/>
        <v>0</v>
      </c>
      <c r="CY254" s="34">
        <f t="shared" si="1813"/>
        <v>5000</v>
      </c>
      <c r="CZ254" s="34">
        <f t="shared" si="1813"/>
        <v>35000</v>
      </c>
      <c r="DA254" s="34">
        <f t="shared" si="1813"/>
        <v>48360</v>
      </c>
      <c r="DB254" s="34">
        <f t="shared" si="1813"/>
        <v>60804</v>
      </c>
      <c r="DC254" s="63">
        <f t="shared" si="1813"/>
        <v>-0.03</v>
      </c>
      <c r="DD254" s="63">
        <f t="shared" si="1813"/>
        <v>-0.06</v>
      </c>
      <c r="DE254" s="63">
        <f t="shared" si="1813"/>
        <v>-0.09</v>
      </c>
      <c r="DF254" s="34">
        <f t="shared" ref="DF254:DX254" si="1814">SUBTOTAL(9,DF251:DF253)</f>
        <v>140000</v>
      </c>
      <c r="DG254" s="34">
        <f t="shared" si="1814"/>
        <v>60000</v>
      </c>
      <c r="DH254" s="34">
        <f t="shared" si="1814"/>
        <v>0</v>
      </c>
      <c r="DI254" s="34">
        <f t="shared" si="1814"/>
        <v>0</v>
      </c>
      <c r="DJ254" s="34">
        <f t="shared" si="1814"/>
        <v>15000</v>
      </c>
      <c r="DK254" s="34">
        <f t="shared" si="1814"/>
        <v>45000</v>
      </c>
      <c r="DL254" s="34">
        <f t="shared" si="1814"/>
        <v>0</v>
      </c>
      <c r="DM254" s="34">
        <f t="shared" si="1814"/>
        <v>0</v>
      </c>
      <c r="DN254" s="34">
        <f t="shared" si="1814"/>
        <v>80000</v>
      </c>
      <c r="DO254" s="34">
        <f t="shared" si="1814"/>
        <v>35000</v>
      </c>
      <c r="DP254" s="34">
        <f t="shared" si="1814"/>
        <v>45000</v>
      </c>
      <c r="DQ254" s="34">
        <f t="shared" si="1814"/>
        <v>0</v>
      </c>
      <c r="DR254" s="34">
        <f t="shared" si="1814"/>
        <v>0</v>
      </c>
      <c r="DS254" s="34">
        <f t="shared" si="1814"/>
        <v>0</v>
      </c>
      <c r="DT254" s="34">
        <f t="shared" si="1814"/>
        <v>48360</v>
      </c>
      <c r="DU254" s="34">
        <f t="shared" si="1814"/>
        <v>60804</v>
      </c>
      <c r="DV254" s="63">
        <f t="shared" si="1814"/>
        <v>0</v>
      </c>
      <c r="DW254" s="63">
        <f t="shared" si="1814"/>
        <v>0</v>
      </c>
      <c r="DX254" s="63">
        <f t="shared" si="1814"/>
        <v>0</v>
      </c>
    </row>
    <row r="255" spans="1:128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41">
        <f>I255+P255</f>
        <v>75000</v>
      </c>
      <c r="I255" s="41">
        <f>K255+L255+M255+N255+O255</f>
        <v>15000</v>
      </c>
      <c r="J255" s="5"/>
      <c r="K255" s="9"/>
      <c r="L255" s="9"/>
      <c r="M255" s="9">
        <v>15000</v>
      </c>
      <c r="N255" s="9"/>
      <c r="O255" s="9"/>
      <c r="P255" s="41">
        <f>Q255+R255+S255</f>
        <v>60000</v>
      </c>
      <c r="Q255" s="9">
        <v>60000</v>
      </c>
      <c r="R255" s="9"/>
      <c r="S255" s="9"/>
      <c r="T255" s="71">
        <f>(L255+M255+N255)*-1</f>
        <v>-15000</v>
      </c>
      <c r="U255" s="71">
        <f>(Q255+R255)*-1</f>
        <v>-60000</v>
      </c>
      <c r="V255" s="9">
        <f>ROUND(T255*0.65,0)</f>
        <v>-9750</v>
      </c>
      <c r="W255" s="9">
        <f>ROUND(U255*0.65,0)</f>
        <v>-39000</v>
      </c>
      <c r="X255" s="9">
        <v>48360</v>
      </c>
      <c r="Y255" s="9">
        <v>34344</v>
      </c>
      <c r="Z255" s="76">
        <f>IF(T255=0,0,ROUND((T255+L255)/X255/12,2))</f>
        <v>-0.03</v>
      </c>
      <c r="AA255" s="76">
        <f>IF(U255=0,0,ROUND((U255+Q255)/Y255/10,2))</f>
        <v>0</v>
      </c>
      <c r="AB255" s="76">
        <f>Z255+AA255</f>
        <v>-0.03</v>
      </c>
      <c r="AC255" s="47">
        <v>-0.02</v>
      </c>
      <c r="AD255" s="47">
        <v>-0.11</v>
      </c>
      <c r="AE255" s="47">
        <f>AC255+AD255</f>
        <v>-0.13</v>
      </c>
      <c r="AF255" s="41">
        <f>AG255+AN255</f>
        <v>75000</v>
      </c>
      <c r="AG255" s="41">
        <f>AI255+AJ255+AK255+AL255+AM255</f>
        <v>15000</v>
      </c>
      <c r="AH255" s="5"/>
      <c r="AI255" s="9"/>
      <c r="AJ255" s="9"/>
      <c r="AK255" s="9">
        <v>15000</v>
      </c>
      <c r="AL255" s="9"/>
      <c r="AM255" s="9"/>
      <c r="AN255" s="41">
        <f>AO255+AP255+AQ255</f>
        <v>60000</v>
      </c>
      <c r="AO255" s="9">
        <v>60000</v>
      </c>
      <c r="AP255" s="9"/>
      <c r="AQ255" s="9"/>
      <c r="AR255" s="88">
        <f>((AL255+AK255+AJ255)-((V255)*-1))*-1</f>
        <v>-5250</v>
      </c>
      <c r="AS255" s="88">
        <f>((AO255+AP255)-((W255)*-1))*-1</f>
        <v>-21000</v>
      </c>
      <c r="AT255" s="9">
        <v>48360</v>
      </c>
      <c r="AU255" s="9">
        <v>34344</v>
      </c>
      <c r="AV255" s="93">
        <f t="shared" ref="AV255" si="1815">ROUND((AY255/AT255/12)+(AC255),2)*-1</f>
        <v>-0.01</v>
      </c>
      <c r="AW255" s="93">
        <f t="shared" ref="AW255" si="1816">ROUND((AZ255/AU255/10)+AD255,2)*-1</f>
        <v>0.11</v>
      </c>
      <c r="AX255" s="93">
        <f>AV255+AW255</f>
        <v>0.1</v>
      </c>
      <c r="AY255" s="95">
        <f t="shared" ref="AY255:AY256" si="1817">AK255+AL255</f>
        <v>15000</v>
      </c>
      <c r="AZ255" s="95">
        <f t="shared" ref="AZ255:AZ256" si="1818">AP255</f>
        <v>0</v>
      </c>
      <c r="BA255" s="96">
        <f>BB255+BI255</f>
        <v>75000</v>
      </c>
      <c r="BB255" s="96">
        <f>BD255+BE255+BF255+BG255+BH255</f>
        <v>15000</v>
      </c>
      <c r="BC255" s="97"/>
      <c r="BD255" s="88"/>
      <c r="BE255" s="88"/>
      <c r="BF255" s="88">
        <v>15000</v>
      </c>
      <c r="BG255" s="88"/>
      <c r="BH255" s="88"/>
      <c r="BI255" s="96">
        <f>BJ255+BK255+BL255</f>
        <v>60000</v>
      </c>
      <c r="BJ255" s="88">
        <v>60000</v>
      </c>
      <c r="BK255" s="88"/>
      <c r="BL255" s="88"/>
      <c r="BM255" s="88">
        <f t="shared" ref="BM255:BM256" si="1819">(BE255+BF255+BG255)-(AJ255+AK255+AL255)</f>
        <v>0</v>
      </c>
      <c r="BN255" s="88">
        <f t="shared" ref="BN255:BN256" si="1820">(BJ255+BK255)-(AO255+AP255)</f>
        <v>0</v>
      </c>
      <c r="BO255" s="9">
        <v>48360</v>
      </c>
      <c r="BP255" s="9">
        <v>34344</v>
      </c>
      <c r="BQ255" s="93">
        <f t="shared" ref="BQ255" si="1821">ROUND(((BF255+BG255)-(AK255+AL255))/BO255/10,2)*-1</f>
        <v>0</v>
      </c>
      <c r="BR255" s="93">
        <f t="shared" ref="BR255" si="1822">ROUND(((BK255-AP255)/BP255/10),2)*-1</f>
        <v>0</v>
      </c>
      <c r="BS255" s="93">
        <f>BQ255+BR255</f>
        <v>0</v>
      </c>
      <c r="BT255" s="96">
        <f>BU255+CB255</f>
        <v>175000</v>
      </c>
      <c r="BU255" s="96">
        <f>BW255+BX255+BY255+BZ255+CA255</f>
        <v>140000</v>
      </c>
      <c r="BV255" s="84">
        <v>0</v>
      </c>
      <c r="BW255" s="85">
        <v>0</v>
      </c>
      <c r="BX255" s="85">
        <v>140000</v>
      </c>
      <c r="BY255" s="85">
        <v>0</v>
      </c>
      <c r="BZ255" s="85">
        <v>0</v>
      </c>
      <c r="CA255" s="85">
        <v>0</v>
      </c>
      <c r="CB255" s="83">
        <f t="shared" ref="CB255:CB256" si="1823">CC255+CD255+CE255</f>
        <v>35000</v>
      </c>
      <c r="CC255" s="85">
        <v>0</v>
      </c>
      <c r="CD255" s="85">
        <v>35000</v>
      </c>
      <c r="CE255" s="85">
        <v>0</v>
      </c>
      <c r="CF255" s="88">
        <f t="shared" ref="CF255:CF256" si="1824">(BX255+BY255+BZ255)-(BE255+BF255+BG255)</f>
        <v>125000</v>
      </c>
      <c r="CG255" s="88">
        <f t="shared" ref="CG255:CG256" si="1825">(CC255+CD255)-(BJ255+BK255)</f>
        <v>-25000</v>
      </c>
      <c r="CH255" s="9">
        <v>48360</v>
      </c>
      <c r="CI255" s="9">
        <v>34344</v>
      </c>
      <c r="CJ255" s="99">
        <f t="shared" ref="CJ255" si="1826">ROUND(((BY255+BZ255)-(BF255+BG255))/CH255/12,2)*-1</f>
        <v>0.03</v>
      </c>
      <c r="CK255" s="99">
        <f t="shared" ref="CK255" si="1827">ROUND(((CD255-BK255)/CI255/10),2)*-1</f>
        <v>-0.1</v>
      </c>
      <c r="CL255" s="99">
        <f>CJ255+CK255</f>
        <v>-7.0000000000000007E-2</v>
      </c>
      <c r="CM255" s="96">
        <f>CN255+CU255</f>
        <v>175000</v>
      </c>
      <c r="CN255" s="96">
        <f>CP255+CQ255+CR255+CS255+CT255</f>
        <v>140000</v>
      </c>
      <c r="CO255" s="97">
        <v>0</v>
      </c>
      <c r="CP255" s="88">
        <v>0</v>
      </c>
      <c r="CQ255" s="88">
        <v>140000</v>
      </c>
      <c r="CR255" s="88">
        <v>0</v>
      </c>
      <c r="CS255" s="88">
        <v>0</v>
      </c>
      <c r="CT255" s="88">
        <v>0</v>
      </c>
      <c r="CU255" s="96">
        <f t="shared" ref="CU255:CU256" si="1828">CV255+CW255+CX255</f>
        <v>35000</v>
      </c>
      <c r="CV255" s="88">
        <v>0</v>
      </c>
      <c r="CW255" s="88">
        <v>35000</v>
      </c>
      <c r="CX255" s="88">
        <v>0</v>
      </c>
      <c r="CY255" s="88">
        <f t="shared" ref="CY255:CY256" si="1829">(CQ255+CR255+CS255)-(BX255+BY255+BZ255)</f>
        <v>0</v>
      </c>
      <c r="CZ255" s="88">
        <f t="shared" ref="CZ255:CZ256" si="1830">(CV255+CW255)-(CC255+CD255)</f>
        <v>0</v>
      </c>
      <c r="DA255" s="9">
        <v>48360</v>
      </c>
      <c r="DB255" s="9">
        <v>34344</v>
      </c>
      <c r="DC255" s="99">
        <f t="shared" ref="DC255" si="1831">ROUND(((CR255+CS255)-(BY255+BZ255))/DA255/12,2)*-1</f>
        <v>0</v>
      </c>
      <c r="DD255" s="99">
        <f t="shared" ref="DD255" si="1832">ROUND(((CW255-CD255)/DB255/10),2)*-1</f>
        <v>0</v>
      </c>
      <c r="DE255" s="99">
        <f>DC255+DD255</f>
        <v>0</v>
      </c>
      <c r="DF255" s="96">
        <f>DG255+DN255</f>
        <v>175000</v>
      </c>
      <c r="DG255" s="96">
        <f>DI255+DJ255+DK255+DL255+DM255</f>
        <v>140000</v>
      </c>
      <c r="DH255" s="97">
        <v>0</v>
      </c>
      <c r="DI255" s="88">
        <v>0</v>
      </c>
      <c r="DJ255" s="88">
        <v>140000</v>
      </c>
      <c r="DK255" s="88">
        <v>0</v>
      </c>
      <c r="DL255" s="88">
        <v>0</v>
      </c>
      <c r="DM255" s="88">
        <v>0</v>
      </c>
      <c r="DN255" s="96">
        <f t="shared" ref="DN255:DN256" si="1833">DO255+DP255+DQ255</f>
        <v>35000</v>
      </c>
      <c r="DO255" s="88">
        <v>0</v>
      </c>
      <c r="DP255" s="88">
        <v>35000</v>
      </c>
      <c r="DQ255" s="88">
        <v>0</v>
      </c>
      <c r="DR255" s="88">
        <f t="shared" ref="DR255:DR256" si="1834">(DJ255+DK255+DL255)-(CQ255+CR255+CS255)</f>
        <v>0</v>
      </c>
      <c r="DS255" s="88">
        <f t="shared" ref="DS255:DS256" si="1835">(DO255+DP255)-(CV255+CW255)</f>
        <v>0</v>
      </c>
      <c r="DT255" s="9">
        <v>48360</v>
      </c>
      <c r="DU255" s="9">
        <v>34344</v>
      </c>
      <c r="DV255" s="99">
        <f t="shared" ref="DV255" si="1836">ROUND(((DK255+DL255)-(CR255+CS255))/DT255/12,2)*-1</f>
        <v>0</v>
      </c>
      <c r="DW255" s="99">
        <f t="shared" ref="DW255" si="1837">ROUND(((DP255-CW255)/DU255/10),2)*-1</f>
        <v>0</v>
      </c>
      <c r="DX255" s="99">
        <f>DV255+DW255</f>
        <v>0</v>
      </c>
    </row>
    <row r="256" spans="1:128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41">
        <f>I256+P256</f>
        <v>0</v>
      </c>
      <c r="I256" s="41">
        <f>K256+L256+M256+N256+O256</f>
        <v>0</v>
      </c>
      <c r="J256" s="5"/>
      <c r="K256" s="9"/>
      <c r="L256" s="9"/>
      <c r="M256" s="9"/>
      <c r="N256" s="9"/>
      <c r="O256" s="9"/>
      <c r="P256" s="41">
        <f>Q256+R256+S256</f>
        <v>0</v>
      </c>
      <c r="Q256" s="9"/>
      <c r="R256" s="9"/>
      <c r="S256" s="9"/>
      <c r="T256" s="71">
        <f>(L256+M256+N256)*-1</f>
        <v>0</v>
      </c>
      <c r="U256" s="71">
        <f>(Q256+R256)*-1</f>
        <v>0</v>
      </c>
      <c r="V256" s="9">
        <f>ROUND(T256*0.65,0)</f>
        <v>0</v>
      </c>
      <c r="W256" s="9">
        <f>ROUND(U256*0.65,0)</f>
        <v>0</v>
      </c>
      <c r="X256" s="46" t="s">
        <v>225</v>
      </c>
      <c r="Y256" s="46" t="s">
        <v>225</v>
      </c>
      <c r="Z256" s="76">
        <f>IF(T256=0,0,ROUND((T256+L256)/X256/12,2))</f>
        <v>0</v>
      </c>
      <c r="AA256" s="76">
        <f>IF(U256=0,0,ROUND((U256+Q256)/Y256/10,2))</f>
        <v>0</v>
      </c>
      <c r="AB256" s="76">
        <f>Z256+AA256</f>
        <v>0</v>
      </c>
      <c r="AC256" s="47">
        <v>0</v>
      </c>
      <c r="AD256" s="47">
        <v>0</v>
      </c>
      <c r="AE256" s="47">
        <f>AC256+AD256</f>
        <v>0</v>
      </c>
      <c r="AF256" s="41">
        <f>AG256+AN256</f>
        <v>0</v>
      </c>
      <c r="AG256" s="41">
        <f>AI256+AJ256+AK256+AL256+AM256</f>
        <v>0</v>
      </c>
      <c r="AH256" s="5"/>
      <c r="AI256" s="9"/>
      <c r="AJ256" s="9"/>
      <c r="AK256" s="9"/>
      <c r="AL256" s="9"/>
      <c r="AM256" s="9"/>
      <c r="AN256" s="41">
        <f>AO256+AP256+AQ256</f>
        <v>0</v>
      </c>
      <c r="AO256" s="9"/>
      <c r="AP256" s="9"/>
      <c r="AQ256" s="9"/>
      <c r="AR256" s="88">
        <f>((AL256+AK256+AJ256)-((V256)*-1))*-1</f>
        <v>0</v>
      </c>
      <c r="AS256" s="88">
        <f>((AO256+AP256)-((W256)*-1))*-1</f>
        <v>0</v>
      </c>
      <c r="AT256" s="46" t="s">
        <v>225</v>
      </c>
      <c r="AU256" s="46" t="s">
        <v>225</v>
      </c>
      <c r="AV256" s="93">
        <v>0</v>
      </c>
      <c r="AW256" s="93">
        <v>0</v>
      </c>
      <c r="AX256" s="93">
        <f>AV256+AW256</f>
        <v>0</v>
      </c>
      <c r="AY256" s="95">
        <f t="shared" si="1817"/>
        <v>0</v>
      </c>
      <c r="AZ256" s="95">
        <f t="shared" si="1818"/>
        <v>0</v>
      </c>
      <c r="BA256" s="96">
        <f>BB256+BI256</f>
        <v>0</v>
      </c>
      <c r="BB256" s="96">
        <f>BD256+BE256+BF256+BG256+BH256</f>
        <v>0</v>
      </c>
      <c r="BC256" s="97"/>
      <c r="BD256" s="88"/>
      <c r="BE256" s="88"/>
      <c r="BF256" s="88"/>
      <c r="BG256" s="88"/>
      <c r="BH256" s="88"/>
      <c r="BI256" s="96">
        <f>BJ256+BK256+BL256</f>
        <v>0</v>
      </c>
      <c r="BJ256" s="88"/>
      <c r="BK256" s="88"/>
      <c r="BL256" s="88"/>
      <c r="BM256" s="88">
        <f t="shared" si="1819"/>
        <v>0</v>
      </c>
      <c r="BN256" s="88">
        <f t="shared" si="1820"/>
        <v>0</v>
      </c>
      <c r="BO256" s="46" t="s">
        <v>225</v>
      </c>
      <c r="BP256" s="46" t="s">
        <v>225</v>
      </c>
      <c r="BQ256" s="93">
        <v>0</v>
      </c>
      <c r="BR256" s="93">
        <v>0</v>
      </c>
      <c r="BS256" s="93">
        <f>BQ256+BR256</f>
        <v>0</v>
      </c>
      <c r="BT256" s="96">
        <f>BU256+CB256</f>
        <v>0</v>
      </c>
      <c r="BU256" s="96">
        <f>BW256+BX256+BY256+BZ256+CA256</f>
        <v>0</v>
      </c>
      <c r="BV256" s="84"/>
      <c r="BW256" s="85"/>
      <c r="BX256" s="85"/>
      <c r="BY256" s="85"/>
      <c r="BZ256" s="85"/>
      <c r="CA256" s="85"/>
      <c r="CB256" s="83">
        <f t="shared" si="1823"/>
        <v>0</v>
      </c>
      <c r="CC256" s="85"/>
      <c r="CD256" s="85"/>
      <c r="CE256" s="85"/>
      <c r="CF256" s="88">
        <f t="shared" si="1824"/>
        <v>0</v>
      </c>
      <c r="CG256" s="88">
        <f t="shared" si="1825"/>
        <v>0</v>
      </c>
      <c r="CH256" s="46" t="s">
        <v>225</v>
      </c>
      <c r="CI256" s="46" t="s">
        <v>225</v>
      </c>
      <c r="CJ256" s="99">
        <v>0</v>
      </c>
      <c r="CK256" s="99">
        <v>0</v>
      </c>
      <c r="CL256" s="99">
        <f>CJ256+CK256</f>
        <v>0</v>
      </c>
      <c r="CM256" s="96">
        <f>CN256+CU256</f>
        <v>0</v>
      </c>
      <c r="CN256" s="96">
        <f>CP256+CQ256+CR256+CS256+CT256</f>
        <v>0</v>
      </c>
      <c r="CO256" s="97"/>
      <c r="CP256" s="88"/>
      <c r="CQ256" s="88"/>
      <c r="CR256" s="88"/>
      <c r="CS256" s="88"/>
      <c r="CT256" s="88"/>
      <c r="CU256" s="96">
        <f t="shared" si="1828"/>
        <v>0</v>
      </c>
      <c r="CV256" s="88"/>
      <c r="CW256" s="88"/>
      <c r="CX256" s="88"/>
      <c r="CY256" s="88">
        <f t="shared" si="1829"/>
        <v>0</v>
      </c>
      <c r="CZ256" s="88">
        <f t="shared" si="1830"/>
        <v>0</v>
      </c>
      <c r="DA256" s="46" t="s">
        <v>225</v>
      </c>
      <c r="DB256" s="46" t="s">
        <v>225</v>
      </c>
      <c r="DC256" s="99">
        <v>0</v>
      </c>
      <c r="DD256" s="99">
        <v>0</v>
      </c>
      <c r="DE256" s="99">
        <f>DC256+DD256</f>
        <v>0</v>
      </c>
      <c r="DF256" s="96">
        <f>DG256+DN256</f>
        <v>0</v>
      </c>
      <c r="DG256" s="96">
        <f>DI256+DJ256+DK256+DL256+DM256</f>
        <v>0</v>
      </c>
      <c r="DH256" s="97"/>
      <c r="DI256" s="88"/>
      <c r="DJ256" s="88"/>
      <c r="DK256" s="88"/>
      <c r="DL256" s="88"/>
      <c r="DM256" s="88"/>
      <c r="DN256" s="96">
        <f t="shared" si="1833"/>
        <v>0</v>
      </c>
      <c r="DO256" s="88"/>
      <c r="DP256" s="88"/>
      <c r="DQ256" s="88"/>
      <c r="DR256" s="88">
        <f t="shared" si="1834"/>
        <v>0</v>
      </c>
      <c r="DS256" s="88">
        <f t="shared" si="1835"/>
        <v>0</v>
      </c>
      <c r="DT256" s="46" t="s">
        <v>225</v>
      </c>
      <c r="DU256" s="46" t="s">
        <v>225</v>
      </c>
      <c r="DV256" s="99">
        <v>0</v>
      </c>
      <c r="DW256" s="99">
        <v>0</v>
      </c>
      <c r="DX256" s="99">
        <f>DV256+DW256</f>
        <v>0</v>
      </c>
    </row>
    <row r="257" spans="1:128" x14ac:dyDescent="0.25">
      <c r="A257" s="30"/>
      <c r="B257" s="31"/>
      <c r="C257" s="32"/>
      <c r="D257" s="33" t="s">
        <v>197</v>
      </c>
      <c r="E257" s="35"/>
      <c r="F257" s="35"/>
      <c r="G257" s="35"/>
      <c r="H257" s="34">
        <f t="shared" ref="H257:AB257" si="1838">SUBTOTAL(9,H255:H256)</f>
        <v>75000</v>
      </c>
      <c r="I257" s="34">
        <f t="shared" si="1838"/>
        <v>15000</v>
      </c>
      <c r="J257" s="34">
        <f t="shared" si="1838"/>
        <v>0</v>
      </c>
      <c r="K257" s="34">
        <f t="shared" si="1838"/>
        <v>0</v>
      </c>
      <c r="L257" s="34">
        <f t="shared" si="1838"/>
        <v>0</v>
      </c>
      <c r="M257" s="34">
        <f t="shared" si="1838"/>
        <v>15000</v>
      </c>
      <c r="N257" s="34">
        <f t="shared" si="1838"/>
        <v>0</v>
      </c>
      <c r="O257" s="34">
        <f t="shared" si="1838"/>
        <v>0</v>
      </c>
      <c r="P257" s="34">
        <f t="shared" si="1838"/>
        <v>60000</v>
      </c>
      <c r="Q257" s="34">
        <f t="shared" si="1838"/>
        <v>60000</v>
      </c>
      <c r="R257" s="34">
        <f t="shared" si="1838"/>
        <v>0</v>
      </c>
      <c r="S257" s="34">
        <f t="shared" si="1838"/>
        <v>0</v>
      </c>
      <c r="T257" s="34">
        <f t="shared" si="1838"/>
        <v>-15000</v>
      </c>
      <c r="U257" s="34">
        <f t="shared" si="1838"/>
        <v>-60000</v>
      </c>
      <c r="V257" s="34">
        <f t="shared" si="1838"/>
        <v>-9750</v>
      </c>
      <c r="W257" s="34">
        <f t="shared" si="1838"/>
        <v>-39000</v>
      </c>
      <c r="X257" s="34">
        <f t="shared" si="1838"/>
        <v>48360</v>
      </c>
      <c r="Y257" s="34">
        <f t="shared" si="1838"/>
        <v>34344</v>
      </c>
      <c r="Z257" s="48">
        <f t="shared" si="1838"/>
        <v>-0.03</v>
      </c>
      <c r="AA257" s="48">
        <f t="shared" si="1838"/>
        <v>0</v>
      </c>
      <c r="AB257" s="48">
        <f t="shared" si="1838"/>
        <v>-0.03</v>
      </c>
      <c r="AC257" s="48">
        <v>-0.02</v>
      </c>
      <c r="AD257" s="48">
        <v>-0.11</v>
      </c>
      <c r="AE257" s="48">
        <f t="shared" ref="AE257:AX257" si="1839">SUBTOTAL(9,AE255:AE256)</f>
        <v>-0.13</v>
      </c>
      <c r="AF257" s="34">
        <f t="shared" si="1839"/>
        <v>75000</v>
      </c>
      <c r="AG257" s="34">
        <f t="shared" si="1839"/>
        <v>15000</v>
      </c>
      <c r="AH257" s="34">
        <f t="shared" si="1839"/>
        <v>0</v>
      </c>
      <c r="AI257" s="34">
        <f t="shared" si="1839"/>
        <v>0</v>
      </c>
      <c r="AJ257" s="34">
        <f t="shared" si="1839"/>
        <v>0</v>
      </c>
      <c r="AK257" s="34">
        <f t="shared" si="1839"/>
        <v>15000</v>
      </c>
      <c r="AL257" s="34">
        <f t="shared" si="1839"/>
        <v>0</v>
      </c>
      <c r="AM257" s="34">
        <f t="shared" si="1839"/>
        <v>0</v>
      </c>
      <c r="AN257" s="34">
        <f t="shared" si="1839"/>
        <v>60000</v>
      </c>
      <c r="AO257" s="34">
        <f t="shared" si="1839"/>
        <v>60000</v>
      </c>
      <c r="AP257" s="34">
        <f t="shared" si="1839"/>
        <v>0</v>
      </c>
      <c r="AQ257" s="34">
        <f t="shared" si="1839"/>
        <v>0</v>
      </c>
      <c r="AR257" s="34">
        <f t="shared" si="1839"/>
        <v>-5250</v>
      </c>
      <c r="AS257" s="34">
        <f t="shared" si="1839"/>
        <v>-21000</v>
      </c>
      <c r="AT257" s="34">
        <f t="shared" si="1839"/>
        <v>48360</v>
      </c>
      <c r="AU257" s="34">
        <f t="shared" si="1839"/>
        <v>34344</v>
      </c>
      <c r="AV257" s="48">
        <f t="shared" si="1839"/>
        <v>-0.01</v>
      </c>
      <c r="AW257" s="48">
        <f t="shared" si="1839"/>
        <v>0.11</v>
      </c>
      <c r="AX257" s="48">
        <f t="shared" si="1839"/>
        <v>0.1</v>
      </c>
      <c r="AY257"/>
      <c r="AZ257"/>
      <c r="BA257" s="34">
        <f t="shared" ref="BA257:BS257" si="1840">SUBTOTAL(9,BA255:BA256)</f>
        <v>75000</v>
      </c>
      <c r="BB257" s="34">
        <f t="shared" si="1840"/>
        <v>15000</v>
      </c>
      <c r="BC257" s="34">
        <f t="shared" si="1840"/>
        <v>0</v>
      </c>
      <c r="BD257" s="34">
        <f t="shared" si="1840"/>
        <v>0</v>
      </c>
      <c r="BE257" s="34">
        <f t="shared" si="1840"/>
        <v>0</v>
      </c>
      <c r="BF257" s="34">
        <f t="shared" si="1840"/>
        <v>15000</v>
      </c>
      <c r="BG257" s="34">
        <f t="shared" si="1840"/>
        <v>0</v>
      </c>
      <c r="BH257" s="34">
        <f t="shared" si="1840"/>
        <v>0</v>
      </c>
      <c r="BI257" s="34">
        <f t="shared" si="1840"/>
        <v>60000</v>
      </c>
      <c r="BJ257" s="34">
        <f t="shared" si="1840"/>
        <v>60000</v>
      </c>
      <c r="BK257" s="34">
        <f t="shared" si="1840"/>
        <v>0</v>
      </c>
      <c r="BL257" s="34">
        <f t="shared" si="1840"/>
        <v>0</v>
      </c>
      <c r="BM257" s="34">
        <f t="shared" si="1840"/>
        <v>0</v>
      </c>
      <c r="BN257" s="34">
        <f t="shared" si="1840"/>
        <v>0</v>
      </c>
      <c r="BO257" s="34">
        <f t="shared" si="1840"/>
        <v>48360</v>
      </c>
      <c r="BP257" s="34">
        <f t="shared" si="1840"/>
        <v>34344</v>
      </c>
      <c r="BQ257" s="48">
        <f t="shared" si="1840"/>
        <v>0</v>
      </c>
      <c r="BR257" s="48">
        <f t="shared" si="1840"/>
        <v>0</v>
      </c>
      <c r="BS257" s="48">
        <f t="shared" si="1840"/>
        <v>0</v>
      </c>
      <c r="BT257" s="34">
        <f t="shared" ref="BT257:CL257" si="1841">SUBTOTAL(9,BT255:BT256)</f>
        <v>175000</v>
      </c>
      <c r="BU257" s="34">
        <f t="shared" si="1841"/>
        <v>140000</v>
      </c>
      <c r="BV257" s="34">
        <f t="shared" si="1841"/>
        <v>0</v>
      </c>
      <c r="BW257" s="34">
        <f t="shared" si="1841"/>
        <v>0</v>
      </c>
      <c r="BX257" s="34">
        <f t="shared" si="1841"/>
        <v>140000</v>
      </c>
      <c r="BY257" s="34">
        <f t="shared" si="1841"/>
        <v>0</v>
      </c>
      <c r="BZ257" s="34">
        <f t="shared" si="1841"/>
        <v>0</v>
      </c>
      <c r="CA257" s="34">
        <f t="shared" si="1841"/>
        <v>0</v>
      </c>
      <c r="CB257" s="34">
        <f t="shared" si="1841"/>
        <v>35000</v>
      </c>
      <c r="CC257" s="34">
        <f t="shared" si="1841"/>
        <v>0</v>
      </c>
      <c r="CD257" s="34">
        <f t="shared" si="1841"/>
        <v>35000</v>
      </c>
      <c r="CE257" s="34">
        <f t="shared" si="1841"/>
        <v>0</v>
      </c>
      <c r="CF257" s="34">
        <f t="shared" si="1841"/>
        <v>125000</v>
      </c>
      <c r="CG257" s="34">
        <f t="shared" si="1841"/>
        <v>-25000</v>
      </c>
      <c r="CH257" s="34">
        <f t="shared" si="1841"/>
        <v>48360</v>
      </c>
      <c r="CI257" s="34">
        <f t="shared" si="1841"/>
        <v>34344</v>
      </c>
      <c r="CJ257" s="63">
        <f t="shared" si="1841"/>
        <v>0.03</v>
      </c>
      <c r="CK257" s="63">
        <f t="shared" si="1841"/>
        <v>-0.1</v>
      </c>
      <c r="CL257" s="63">
        <f t="shared" si="1841"/>
        <v>-7.0000000000000007E-2</v>
      </c>
      <c r="CM257" s="34">
        <f t="shared" ref="CM257:DE257" si="1842">SUBTOTAL(9,CM255:CM256)</f>
        <v>175000</v>
      </c>
      <c r="CN257" s="34">
        <f t="shared" si="1842"/>
        <v>140000</v>
      </c>
      <c r="CO257" s="34">
        <f t="shared" si="1842"/>
        <v>0</v>
      </c>
      <c r="CP257" s="34">
        <f t="shared" si="1842"/>
        <v>0</v>
      </c>
      <c r="CQ257" s="34">
        <f t="shared" si="1842"/>
        <v>140000</v>
      </c>
      <c r="CR257" s="34">
        <f t="shared" si="1842"/>
        <v>0</v>
      </c>
      <c r="CS257" s="34">
        <f t="shared" si="1842"/>
        <v>0</v>
      </c>
      <c r="CT257" s="34">
        <f t="shared" si="1842"/>
        <v>0</v>
      </c>
      <c r="CU257" s="34">
        <f t="shared" si="1842"/>
        <v>35000</v>
      </c>
      <c r="CV257" s="34">
        <f t="shared" si="1842"/>
        <v>0</v>
      </c>
      <c r="CW257" s="34">
        <f t="shared" si="1842"/>
        <v>35000</v>
      </c>
      <c r="CX257" s="34">
        <f t="shared" si="1842"/>
        <v>0</v>
      </c>
      <c r="CY257" s="34">
        <f t="shared" si="1842"/>
        <v>0</v>
      </c>
      <c r="CZ257" s="34">
        <f t="shared" si="1842"/>
        <v>0</v>
      </c>
      <c r="DA257" s="34">
        <f t="shared" si="1842"/>
        <v>48360</v>
      </c>
      <c r="DB257" s="34">
        <f t="shared" si="1842"/>
        <v>34344</v>
      </c>
      <c r="DC257" s="63">
        <f t="shared" si="1842"/>
        <v>0</v>
      </c>
      <c r="DD257" s="63">
        <f t="shared" si="1842"/>
        <v>0</v>
      </c>
      <c r="DE257" s="63">
        <f t="shared" si="1842"/>
        <v>0</v>
      </c>
      <c r="DF257" s="34">
        <f t="shared" ref="DF257:DX257" si="1843">SUBTOTAL(9,DF255:DF256)</f>
        <v>175000</v>
      </c>
      <c r="DG257" s="34">
        <f t="shared" si="1843"/>
        <v>140000</v>
      </c>
      <c r="DH257" s="34">
        <f t="shared" si="1843"/>
        <v>0</v>
      </c>
      <c r="DI257" s="34">
        <f t="shared" si="1843"/>
        <v>0</v>
      </c>
      <c r="DJ257" s="34">
        <f t="shared" si="1843"/>
        <v>140000</v>
      </c>
      <c r="DK257" s="34">
        <f t="shared" si="1843"/>
        <v>0</v>
      </c>
      <c r="DL257" s="34">
        <f t="shared" si="1843"/>
        <v>0</v>
      </c>
      <c r="DM257" s="34">
        <f t="shared" si="1843"/>
        <v>0</v>
      </c>
      <c r="DN257" s="34">
        <f t="shared" si="1843"/>
        <v>35000</v>
      </c>
      <c r="DO257" s="34">
        <f t="shared" si="1843"/>
        <v>0</v>
      </c>
      <c r="DP257" s="34">
        <f t="shared" si="1843"/>
        <v>35000</v>
      </c>
      <c r="DQ257" s="34">
        <f t="shared" si="1843"/>
        <v>0</v>
      </c>
      <c r="DR257" s="34">
        <f t="shared" si="1843"/>
        <v>0</v>
      </c>
      <c r="DS257" s="34">
        <f t="shared" si="1843"/>
        <v>0</v>
      </c>
      <c r="DT257" s="34">
        <f t="shared" si="1843"/>
        <v>48360</v>
      </c>
      <c r="DU257" s="34">
        <f t="shared" si="1843"/>
        <v>34344</v>
      </c>
      <c r="DV257" s="63">
        <f t="shared" si="1843"/>
        <v>0</v>
      </c>
      <c r="DW257" s="63">
        <f t="shared" si="1843"/>
        <v>0</v>
      </c>
      <c r="DX257" s="63">
        <f t="shared" si="1843"/>
        <v>0</v>
      </c>
    </row>
    <row r="258" spans="1:128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41">
        <f>I258+P258</f>
        <v>350000</v>
      </c>
      <c r="I258" s="41">
        <f>K258+L258+M258+N258+O258</f>
        <v>250000</v>
      </c>
      <c r="J258" s="5"/>
      <c r="K258" s="9"/>
      <c r="L258" s="9">
        <v>100000</v>
      </c>
      <c r="M258" s="9">
        <v>150000</v>
      </c>
      <c r="N258" s="9"/>
      <c r="O258" s="9"/>
      <c r="P258" s="41">
        <f>Q258+R258+S258</f>
        <v>100000</v>
      </c>
      <c r="Q258" s="9">
        <v>80000</v>
      </c>
      <c r="R258" s="9">
        <v>20000</v>
      </c>
      <c r="S258" s="9"/>
      <c r="T258" s="71">
        <f>(L258+M258+N258)*-1</f>
        <v>-250000</v>
      </c>
      <c r="U258" s="71">
        <f>(Q258+R258)*-1</f>
        <v>-100000</v>
      </c>
      <c r="V258" s="9">
        <f t="shared" ref="V258:W260" si="1844">ROUND(T258*0.65,0)</f>
        <v>-162500</v>
      </c>
      <c r="W258" s="9">
        <f t="shared" si="1844"/>
        <v>-65000</v>
      </c>
      <c r="X258" s="9">
        <v>48360</v>
      </c>
      <c r="Y258" s="9">
        <v>34344</v>
      </c>
      <c r="Z258" s="76">
        <f>IF(T258=0,0,ROUND((T258+L258)/X258/12,2))</f>
        <v>-0.26</v>
      </c>
      <c r="AA258" s="76">
        <f>IF(U258=0,0,ROUND((U258+Q258)/Y258/10,2))</f>
        <v>-0.06</v>
      </c>
      <c r="AB258" s="76">
        <f>Z258+AA258</f>
        <v>-0.32</v>
      </c>
      <c r="AC258" s="47">
        <v>-0.28000000000000003</v>
      </c>
      <c r="AD258" s="47">
        <v>-0.19</v>
      </c>
      <c r="AE258" s="47">
        <f>AC258+AD258</f>
        <v>-0.47000000000000003</v>
      </c>
      <c r="AF258" s="41">
        <f>AG258+AN258</f>
        <v>350000</v>
      </c>
      <c r="AG258" s="41">
        <f>AI258+AJ258+AK258+AL258+AM258</f>
        <v>250000</v>
      </c>
      <c r="AH258" s="5"/>
      <c r="AI258" s="9"/>
      <c r="AJ258" s="9">
        <v>100000</v>
      </c>
      <c r="AK258" s="9">
        <v>150000</v>
      </c>
      <c r="AL258" s="9"/>
      <c r="AM258" s="9"/>
      <c r="AN258" s="41">
        <f>AO258+AP258+AQ258</f>
        <v>100000</v>
      </c>
      <c r="AO258" s="9">
        <v>80000</v>
      </c>
      <c r="AP258" s="9">
        <v>20000</v>
      </c>
      <c r="AQ258" s="9"/>
      <c r="AR258" s="88">
        <f>((AL258+AK258+AJ258)-((V258)*-1))*-1</f>
        <v>-87500</v>
      </c>
      <c r="AS258" s="88">
        <f>((AO258+AP258)-((W258)*-1))*-1</f>
        <v>-35000</v>
      </c>
      <c r="AT258" s="9">
        <v>48360</v>
      </c>
      <c r="AU258" s="9">
        <v>34344</v>
      </c>
      <c r="AV258" s="93">
        <f>ROUND((AY258/AT258/12)+(AC258),2)*-1</f>
        <v>0.02</v>
      </c>
      <c r="AW258" s="93">
        <f t="shared" ref="AW258:AW260" si="1845">ROUND((AZ258/AU258/10)+AD258,2)*-1</f>
        <v>0.13</v>
      </c>
      <c r="AX258" s="93">
        <f>AV258+AW258</f>
        <v>0.15</v>
      </c>
      <c r="AY258" s="95">
        <f t="shared" ref="AY258:AY260" si="1846">AK258+AL258</f>
        <v>150000</v>
      </c>
      <c r="AZ258" s="95">
        <f t="shared" ref="AZ258:AZ260" si="1847">AP258</f>
        <v>20000</v>
      </c>
      <c r="BA258" s="96">
        <f>BB258+BI258</f>
        <v>350000</v>
      </c>
      <c r="BB258" s="96">
        <f>BD258+BE258+BF258+BG258+BH258</f>
        <v>250000</v>
      </c>
      <c r="BC258" s="97"/>
      <c r="BD258" s="88"/>
      <c r="BE258" s="88">
        <v>100000</v>
      </c>
      <c r="BF258" s="88">
        <v>150000</v>
      </c>
      <c r="BG258" s="88"/>
      <c r="BH258" s="88"/>
      <c r="BI258" s="96">
        <f>BJ258+BK258+BL258</f>
        <v>100000</v>
      </c>
      <c r="BJ258" s="88">
        <v>80000</v>
      </c>
      <c r="BK258" s="88">
        <v>20000</v>
      </c>
      <c r="BL258" s="88"/>
      <c r="BM258" s="88">
        <f t="shared" ref="BM258:BM260" si="1848">(BE258+BF258+BG258)-(AJ258+AK258+AL258)</f>
        <v>0</v>
      </c>
      <c r="BN258" s="88">
        <f t="shared" ref="BN258:BN260" si="1849">(BJ258+BK258)-(AO258+AP258)</f>
        <v>0</v>
      </c>
      <c r="BO258" s="9">
        <v>48360</v>
      </c>
      <c r="BP258" s="9">
        <v>34344</v>
      </c>
      <c r="BQ258" s="93">
        <f t="shared" ref="BQ258" si="1850">ROUND(((BF258+BG258)-(AK258+AL258))/BO258/10,2)*-1</f>
        <v>0</v>
      </c>
      <c r="BR258" s="93">
        <f t="shared" ref="BR258:BR260" si="1851">ROUND(((BK258-AP258)/BP258/10),2)*-1</f>
        <v>0</v>
      </c>
      <c r="BS258" s="93">
        <f>BQ258+BR258</f>
        <v>0</v>
      </c>
      <c r="BT258" s="96">
        <f>BU258+CB258</f>
        <v>390000</v>
      </c>
      <c r="BU258" s="96">
        <f>BW258+BX258+BY258+BZ258+CA258</f>
        <v>285000</v>
      </c>
      <c r="BV258" s="84"/>
      <c r="BW258" s="85"/>
      <c r="BX258" s="85">
        <v>105000</v>
      </c>
      <c r="BY258" s="85">
        <v>180000</v>
      </c>
      <c r="BZ258" s="85"/>
      <c r="CA258" s="85"/>
      <c r="CB258" s="83">
        <f t="shared" ref="CB258:CB260" si="1852">CC258+CD258+CE258</f>
        <v>105000</v>
      </c>
      <c r="CC258" s="85">
        <v>80000</v>
      </c>
      <c r="CD258" s="85">
        <v>25000</v>
      </c>
      <c r="CE258" s="85"/>
      <c r="CF258" s="88">
        <f t="shared" ref="CF258:CF260" si="1853">(BX258+BY258+BZ258)-(BE258+BF258+BG258)</f>
        <v>35000</v>
      </c>
      <c r="CG258" s="88">
        <f t="shared" ref="CG258:CG260" si="1854">(CC258+CD258)-(BJ258+BK258)</f>
        <v>5000</v>
      </c>
      <c r="CH258" s="9">
        <v>48360</v>
      </c>
      <c r="CI258" s="9">
        <v>34344</v>
      </c>
      <c r="CJ258" s="99">
        <f t="shared" ref="CJ258" si="1855">ROUND(((BY258+BZ258)-(BF258+BG258))/CH258/12,2)*-1</f>
        <v>-0.05</v>
      </c>
      <c r="CK258" s="99">
        <f t="shared" ref="CK258:CK260" si="1856">ROUND(((CD258-BK258)/CI258/10),2)*-1</f>
        <v>-0.01</v>
      </c>
      <c r="CL258" s="99">
        <f>CJ258+CK258</f>
        <v>-6.0000000000000005E-2</v>
      </c>
      <c r="CM258" s="96">
        <f>CN258+CU258</f>
        <v>390000</v>
      </c>
      <c r="CN258" s="96">
        <f>CP258+CQ258+CR258+CS258+CT258</f>
        <v>285000</v>
      </c>
      <c r="CO258" s="97"/>
      <c r="CP258" s="88"/>
      <c r="CQ258" s="88">
        <v>105000</v>
      </c>
      <c r="CR258" s="88">
        <v>180000</v>
      </c>
      <c r="CS258" s="88"/>
      <c r="CT258" s="88"/>
      <c r="CU258" s="96">
        <f t="shared" ref="CU258:CU260" si="1857">CV258+CW258+CX258</f>
        <v>105000</v>
      </c>
      <c r="CV258" s="88">
        <v>80000</v>
      </c>
      <c r="CW258" s="88">
        <v>25000</v>
      </c>
      <c r="CX258" s="88"/>
      <c r="CY258" s="88">
        <f t="shared" ref="CY258:CY260" si="1858">(CQ258+CR258+CS258)-(BX258+BY258+BZ258)</f>
        <v>0</v>
      </c>
      <c r="CZ258" s="88">
        <f t="shared" ref="CZ258:CZ260" si="1859">(CV258+CW258)-(CC258+CD258)</f>
        <v>0</v>
      </c>
      <c r="DA258" s="9">
        <v>48360</v>
      </c>
      <c r="DB258" s="9">
        <v>34344</v>
      </c>
      <c r="DC258" s="99">
        <f t="shared" ref="DC258" si="1860">ROUND(((CR258+CS258)-(BY258+BZ258))/DA258/12,2)*-1</f>
        <v>0</v>
      </c>
      <c r="DD258" s="99">
        <f t="shared" ref="DD258" si="1861">ROUND(((CW258-CD258)/DB258/10),2)*-1</f>
        <v>0</v>
      </c>
      <c r="DE258" s="99">
        <f>DC258+DD258</f>
        <v>0</v>
      </c>
      <c r="DF258" s="96">
        <f>DG258+DN258</f>
        <v>390000</v>
      </c>
      <c r="DG258" s="96">
        <f>DI258+DJ258+DK258+DL258+DM258</f>
        <v>285000</v>
      </c>
      <c r="DH258" s="97"/>
      <c r="DI258" s="88"/>
      <c r="DJ258" s="88">
        <v>105000</v>
      </c>
      <c r="DK258" s="88">
        <v>180000</v>
      </c>
      <c r="DL258" s="88"/>
      <c r="DM258" s="88"/>
      <c r="DN258" s="96">
        <f t="shared" ref="DN258:DN260" si="1862">DO258+DP258+DQ258</f>
        <v>105000</v>
      </c>
      <c r="DO258" s="88">
        <v>80000</v>
      </c>
      <c r="DP258" s="88">
        <v>25000</v>
      </c>
      <c r="DQ258" s="88"/>
      <c r="DR258" s="88">
        <f t="shared" ref="DR258:DR260" si="1863">(DJ258+DK258+DL258)-(CQ258+CR258+CS258)</f>
        <v>0</v>
      </c>
      <c r="DS258" s="88">
        <f t="shared" ref="DS258:DS260" si="1864">(DO258+DP258)-(CV258+CW258)</f>
        <v>0</v>
      </c>
      <c r="DT258" s="9">
        <v>48360</v>
      </c>
      <c r="DU258" s="9">
        <v>34344</v>
      </c>
      <c r="DV258" s="99">
        <f t="shared" ref="DV258" si="1865">ROUND(((DK258+DL258)-(CR258+CS258))/DT258/12,2)*-1</f>
        <v>0</v>
      </c>
      <c r="DW258" s="99">
        <f t="shared" ref="DW258" si="1866">ROUND(((DP258-CW258)/DU258/10),2)*-1</f>
        <v>0</v>
      </c>
      <c r="DX258" s="99">
        <f>DV258+DW258</f>
        <v>0</v>
      </c>
    </row>
    <row r="259" spans="1:128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41">
        <f>I259+P259</f>
        <v>0</v>
      </c>
      <c r="I259" s="41">
        <f>K259+L259+M259+N259+O259</f>
        <v>0</v>
      </c>
      <c r="J259" s="5"/>
      <c r="K259" s="9"/>
      <c r="L259" s="9"/>
      <c r="M259" s="9"/>
      <c r="N259" s="9"/>
      <c r="O259" s="9"/>
      <c r="P259" s="41">
        <f>Q259+R259+S259</f>
        <v>0</v>
      </c>
      <c r="Q259" s="9"/>
      <c r="R259" s="9"/>
      <c r="S259" s="9"/>
      <c r="T259" s="71">
        <f>(L259+M259+N259)*-1</f>
        <v>0</v>
      </c>
      <c r="U259" s="71">
        <f>(Q259+R259)*-1</f>
        <v>0</v>
      </c>
      <c r="V259" s="9">
        <f t="shared" si="1844"/>
        <v>0</v>
      </c>
      <c r="W259" s="9">
        <f t="shared" si="1844"/>
        <v>0</v>
      </c>
      <c r="X259" s="46" t="s">
        <v>225</v>
      </c>
      <c r="Y259" s="46" t="s">
        <v>225</v>
      </c>
      <c r="Z259" s="76">
        <f>IF(T259=0,0,ROUND((T259+L259)/X259/12,2))</f>
        <v>0</v>
      </c>
      <c r="AA259" s="76">
        <f>IF(U259=0,0,ROUND((U259+Q259)/Y259/10,2))</f>
        <v>0</v>
      </c>
      <c r="AB259" s="76">
        <f>Z259+AA259</f>
        <v>0</v>
      </c>
      <c r="AC259" s="47">
        <v>0</v>
      </c>
      <c r="AD259" s="47">
        <v>0</v>
      </c>
      <c r="AE259" s="47">
        <f>AC259+AD259</f>
        <v>0</v>
      </c>
      <c r="AF259" s="41">
        <f>AG259+AN259</f>
        <v>0</v>
      </c>
      <c r="AG259" s="41">
        <f>AI259+AJ259+AK259+AL259+AM259</f>
        <v>0</v>
      </c>
      <c r="AH259" s="5"/>
      <c r="AI259" s="9"/>
      <c r="AJ259" s="9"/>
      <c r="AK259" s="9"/>
      <c r="AL259" s="9"/>
      <c r="AM259" s="9"/>
      <c r="AN259" s="41">
        <f>AO259+AP259+AQ259</f>
        <v>0</v>
      </c>
      <c r="AO259" s="9"/>
      <c r="AP259" s="9"/>
      <c r="AQ259" s="9"/>
      <c r="AR259" s="88">
        <f>((AL259+AK259+AJ259)-((V259)*-1))*-1</f>
        <v>0</v>
      </c>
      <c r="AS259" s="88">
        <f>((AO259+AP259)-((W259)*-1))*-1</f>
        <v>0</v>
      </c>
      <c r="AT259" s="46" t="s">
        <v>225</v>
      </c>
      <c r="AU259" s="46" t="s">
        <v>225</v>
      </c>
      <c r="AV259" s="93">
        <v>0</v>
      </c>
      <c r="AW259" s="93">
        <v>0</v>
      </c>
      <c r="AX259" s="93">
        <f>AV259+AW259</f>
        <v>0</v>
      </c>
      <c r="AY259" s="95">
        <f t="shared" si="1846"/>
        <v>0</v>
      </c>
      <c r="AZ259" s="95">
        <f t="shared" si="1847"/>
        <v>0</v>
      </c>
      <c r="BA259" s="96">
        <f>BB259+BI259</f>
        <v>0</v>
      </c>
      <c r="BB259" s="96">
        <f>BD259+BE259+BF259+BG259+BH259</f>
        <v>0</v>
      </c>
      <c r="BC259" s="97"/>
      <c r="BD259" s="88"/>
      <c r="BE259" s="88"/>
      <c r="BF259" s="88"/>
      <c r="BG259" s="88"/>
      <c r="BH259" s="88"/>
      <c r="BI259" s="96">
        <f>BJ259+BK259+BL259</f>
        <v>0</v>
      </c>
      <c r="BJ259" s="88"/>
      <c r="BK259" s="88"/>
      <c r="BL259" s="88"/>
      <c r="BM259" s="88">
        <f t="shared" si="1848"/>
        <v>0</v>
      </c>
      <c r="BN259" s="88">
        <f t="shared" si="1849"/>
        <v>0</v>
      </c>
      <c r="BO259" s="46" t="s">
        <v>225</v>
      </c>
      <c r="BP259" s="46" t="s">
        <v>225</v>
      </c>
      <c r="BQ259" s="93">
        <v>0</v>
      </c>
      <c r="BR259" s="93">
        <v>0</v>
      </c>
      <c r="BS259" s="93">
        <f>BQ259+BR259</f>
        <v>0</v>
      </c>
      <c r="BT259" s="96">
        <f>BU259+CB259</f>
        <v>0</v>
      </c>
      <c r="BU259" s="96">
        <f>BW259+BX259+BY259+BZ259+CA259</f>
        <v>0</v>
      </c>
      <c r="BV259" s="84"/>
      <c r="BW259" s="85"/>
      <c r="BX259" s="85"/>
      <c r="BY259" s="85"/>
      <c r="BZ259" s="85"/>
      <c r="CA259" s="85"/>
      <c r="CB259" s="83">
        <f t="shared" si="1852"/>
        <v>0</v>
      </c>
      <c r="CC259" s="85"/>
      <c r="CD259" s="85"/>
      <c r="CE259" s="85"/>
      <c r="CF259" s="88">
        <f t="shared" si="1853"/>
        <v>0</v>
      </c>
      <c r="CG259" s="88">
        <f t="shared" si="1854"/>
        <v>0</v>
      </c>
      <c r="CH259" s="46" t="s">
        <v>225</v>
      </c>
      <c r="CI259" s="46" t="s">
        <v>225</v>
      </c>
      <c r="CJ259" s="99">
        <v>0</v>
      </c>
      <c r="CK259" s="99">
        <v>0</v>
      </c>
      <c r="CL259" s="99">
        <f>CJ259+CK259</f>
        <v>0</v>
      </c>
      <c r="CM259" s="96">
        <f>CN259+CU259</f>
        <v>0</v>
      </c>
      <c r="CN259" s="96">
        <f>CP259+CQ259+CR259+CS259+CT259</f>
        <v>0</v>
      </c>
      <c r="CO259" s="97"/>
      <c r="CP259" s="88"/>
      <c r="CQ259" s="88"/>
      <c r="CR259" s="88"/>
      <c r="CS259" s="88"/>
      <c r="CT259" s="88"/>
      <c r="CU259" s="96">
        <f t="shared" si="1857"/>
        <v>0</v>
      </c>
      <c r="CV259" s="88"/>
      <c r="CW259" s="88"/>
      <c r="CX259" s="88"/>
      <c r="CY259" s="88">
        <f t="shared" si="1858"/>
        <v>0</v>
      </c>
      <c r="CZ259" s="88">
        <f t="shared" si="1859"/>
        <v>0</v>
      </c>
      <c r="DA259" s="46" t="s">
        <v>225</v>
      </c>
      <c r="DB259" s="46" t="s">
        <v>225</v>
      </c>
      <c r="DC259" s="99">
        <v>0</v>
      </c>
      <c r="DD259" s="99">
        <v>0</v>
      </c>
      <c r="DE259" s="99">
        <f>DC259+DD259</f>
        <v>0</v>
      </c>
      <c r="DF259" s="96">
        <f>DG259+DN259</f>
        <v>0</v>
      </c>
      <c r="DG259" s="96">
        <f>DI259+DJ259+DK259+DL259+DM259</f>
        <v>0</v>
      </c>
      <c r="DH259" s="97"/>
      <c r="DI259" s="88"/>
      <c r="DJ259" s="88"/>
      <c r="DK259" s="88"/>
      <c r="DL259" s="88"/>
      <c r="DM259" s="88"/>
      <c r="DN259" s="96">
        <f t="shared" si="1862"/>
        <v>0</v>
      </c>
      <c r="DO259" s="88"/>
      <c r="DP259" s="88"/>
      <c r="DQ259" s="88"/>
      <c r="DR259" s="88">
        <f t="shared" si="1863"/>
        <v>0</v>
      </c>
      <c r="DS259" s="88">
        <f t="shared" si="1864"/>
        <v>0</v>
      </c>
      <c r="DT259" s="46" t="s">
        <v>225</v>
      </c>
      <c r="DU259" s="46" t="s">
        <v>225</v>
      </c>
      <c r="DV259" s="99">
        <v>0</v>
      </c>
      <c r="DW259" s="99">
        <v>0</v>
      </c>
      <c r="DX259" s="99">
        <f>DV259+DW259</f>
        <v>0</v>
      </c>
    </row>
    <row r="260" spans="1:128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41">
        <f>I260+P260</f>
        <v>0</v>
      </c>
      <c r="I260" s="41">
        <f>K260+L260+M260+N260+O260</f>
        <v>0</v>
      </c>
      <c r="J260" s="5"/>
      <c r="K260" s="9"/>
      <c r="L260" s="9"/>
      <c r="M260" s="9"/>
      <c r="N260" s="9"/>
      <c r="O260" s="9"/>
      <c r="P260" s="41">
        <f>Q260+R260+S260</f>
        <v>0</v>
      </c>
      <c r="Q260" s="9"/>
      <c r="R260" s="9"/>
      <c r="S260" s="9"/>
      <c r="T260" s="71">
        <f>(L260+M260+N260)*-1</f>
        <v>0</v>
      </c>
      <c r="U260" s="71">
        <f>(Q260+R260)*-1</f>
        <v>0</v>
      </c>
      <c r="V260" s="9">
        <f t="shared" si="1844"/>
        <v>0</v>
      </c>
      <c r="W260" s="9">
        <f t="shared" si="1844"/>
        <v>0</v>
      </c>
      <c r="X260" s="46" t="s">
        <v>225</v>
      </c>
      <c r="Y260" s="9">
        <v>26460</v>
      </c>
      <c r="Z260" s="76">
        <f>IF(T260=0,0,ROUND((T260+L260)/X260/10,2))</f>
        <v>0</v>
      </c>
      <c r="AA260" s="76">
        <f>IF(U260=0,0,ROUND((U260+Q260)/Y260/10,2))</f>
        <v>0</v>
      </c>
      <c r="AB260" s="76">
        <f>Z260+AA260</f>
        <v>0</v>
      </c>
      <c r="AC260" s="47">
        <v>0</v>
      </c>
      <c r="AD260" s="47">
        <v>0</v>
      </c>
      <c r="AE260" s="47">
        <f>AC260+AD260</f>
        <v>0</v>
      </c>
      <c r="AF260" s="41">
        <f>AG260+AN260</f>
        <v>0</v>
      </c>
      <c r="AG260" s="41">
        <f>AI260+AJ260+AK260+AL260+AM260</f>
        <v>0</v>
      </c>
      <c r="AH260" s="5"/>
      <c r="AI260" s="9"/>
      <c r="AJ260" s="9"/>
      <c r="AK260" s="9"/>
      <c r="AL260" s="9"/>
      <c r="AM260" s="9"/>
      <c r="AN260" s="41">
        <f>AO260+AP260+AQ260</f>
        <v>0</v>
      </c>
      <c r="AO260" s="9"/>
      <c r="AP260" s="9"/>
      <c r="AQ260" s="9"/>
      <c r="AR260" s="88">
        <f>((AL260+AK260+AJ260)-((V260)*-1))*-1</f>
        <v>0</v>
      </c>
      <c r="AS260" s="88">
        <f>((AO260+AP260)-((W260)*-1))*-1</f>
        <v>0</v>
      </c>
      <c r="AT260" s="46" t="s">
        <v>225</v>
      </c>
      <c r="AU260" s="9">
        <v>26460</v>
      </c>
      <c r="AV260" s="93">
        <v>0</v>
      </c>
      <c r="AW260" s="93">
        <f t="shared" si="1845"/>
        <v>0</v>
      </c>
      <c r="AX260" s="93">
        <f>AV260+AW260</f>
        <v>0</v>
      </c>
      <c r="AY260" s="95">
        <f t="shared" si="1846"/>
        <v>0</v>
      </c>
      <c r="AZ260" s="95">
        <f t="shared" si="1847"/>
        <v>0</v>
      </c>
      <c r="BA260" s="96">
        <f>BB260+BI260</f>
        <v>0</v>
      </c>
      <c r="BB260" s="96">
        <f>BD260+BE260+BF260+BG260+BH260</f>
        <v>0</v>
      </c>
      <c r="BC260" s="97"/>
      <c r="BD260" s="88"/>
      <c r="BE260" s="88"/>
      <c r="BF260" s="88"/>
      <c r="BG260" s="88"/>
      <c r="BH260" s="88"/>
      <c r="BI260" s="96">
        <f>BJ260+BK260+BL260</f>
        <v>0</v>
      </c>
      <c r="BJ260" s="88"/>
      <c r="BK260" s="88"/>
      <c r="BL260" s="88"/>
      <c r="BM260" s="88">
        <f t="shared" si="1848"/>
        <v>0</v>
      </c>
      <c r="BN260" s="88">
        <f t="shared" si="1849"/>
        <v>0</v>
      </c>
      <c r="BO260" s="46" t="s">
        <v>225</v>
      </c>
      <c r="BP260" s="9">
        <v>26460</v>
      </c>
      <c r="BQ260" s="93">
        <v>0</v>
      </c>
      <c r="BR260" s="93">
        <f t="shared" si="1851"/>
        <v>0</v>
      </c>
      <c r="BS260" s="93">
        <f>BQ260+BR260</f>
        <v>0</v>
      </c>
      <c r="BT260" s="96">
        <f>BU260+CB260</f>
        <v>0</v>
      </c>
      <c r="BU260" s="96">
        <f>BW260+BX260+BY260+BZ260+CA260</f>
        <v>0</v>
      </c>
      <c r="BV260" s="84"/>
      <c r="BW260" s="85"/>
      <c r="BX260" s="85"/>
      <c r="BY260" s="85"/>
      <c r="BZ260" s="85"/>
      <c r="CA260" s="85"/>
      <c r="CB260" s="83">
        <f t="shared" si="1852"/>
        <v>0</v>
      </c>
      <c r="CC260" s="85"/>
      <c r="CD260" s="85"/>
      <c r="CE260" s="85"/>
      <c r="CF260" s="88">
        <f t="shared" si="1853"/>
        <v>0</v>
      </c>
      <c r="CG260" s="88">
        <f t="shared" si="1854"/>
        <v>0</v>
      </c>
      <c r="CH260" s="46" t="s">
        <v>225</v>
      </c>
      <c r="CI260" s="9">
        <v>26460</v>
      </c>
      <c r="CJ260" s="99">
        <v>0</v>
      </c>
      <c r="CK260" s="99">
        <f t="shared" si="1856"/>
        <v>0</v>
      </c>
      <c r="CL260" s="99">
        <f>CJ260+CK260</f>
        <v>0</v>
      </c>
      <c r="CM260" s="96">
        <f>CN260+CU260</f>
        <v>0</v>
      </c>
      <c r="CN260" s="96">
        <f>CP260+CQ260+CR260+CS260+CT260</f>
        <v>0</v>
      </c>
      <c r="CO260" s="97"/>
      <c r="CP260" s="88"/>
      <c r="CQ260" s="88"/>
      <c r="CR260" s="88"/>
      <c r="CS260" s="88"/>
      <c r="CT260" s="88"/>
      <c r="CU260" s="96">
        <f t="shared" si="1857"/>
        <v>0</v>
      </c>
      <c r="CV260" s="88"/>
      <c r="CW260" s="88"/>
      <c r="CX260" s="88"/>
      <c r="CY260" s="88">
        <f t="shared" si="1858"/>
        <v>0</v>
      </c>
      <c r="CZ260" s="88">
        <f t="shared" si="1859"/>
        <v>0</v>
      </c>
      <c r="DA260" s="46" t="s">
        <v>225</v>
      </c>
      <c r="DB260" s="9">
        <v>26460</v>
      </c>
      <c r="DC260" s="99">
        <v>0</v>
      </c>
      <c r="DD260" s="99">
        <f t="shared" ref="DD260" si="1867">ROUND(((CW260-CD260)/DB260/10),2)*-1</f>
        <v>0</v>
      </c>
      <c r="DE260" s="99">
        <f>DC260+DD260</f>
        <v>0</v>
      </c>
      <c r="DF260" s="96">
        <f>DG260+DN260</f>
        <v>0</v>
      </c>
      <c r="DG260" s="96">
        <f>DI260+DJ260+DK260+DL260+DM260</f>
        <v>0</v>
      </c>
      <c r="DH260" s="97"/>
      <c r="DI260" s="88"/>
      <c r="DJ260" s="88"/>
      <c r="DK260" s="88"/>
      <c r="DL260" s="88"/>
      <c r="DM260" s="88"/>
      <c r="DN260" s="96">
        <f t="shared" si="1862"/>
        <v>0</v>
      </c>
      <c r="DO260" s="88"/>
      <c r="DP260" s="88"/>
      <c r="DQ260" s="88"/>
      <c r="DR260" s="88">
        <f t="shared" si="1863"/>
        <v>0</v>
      </c>
      <c r="DS260" s="88">
        <f t="shared" si="1864"/>
        <v>0</v>
      </c>
      <c r="DT260" s="46" t="s">
        <v>225</v>
      </c>
      <c r="DU260" s="9">
        <v>26460</v>
      </c>
      <c r="DV260" s="99">
        <v>0</v>
      </c>
      <c r="DW260" s="99">
        <f t="shared" ref="DW260" si="1868">ROUND(((DP260-CW260)/DU260/10),2)*-1</f>
        <v>0</v>
      </c>
      <c r="DX260" s="99">
        <f>DV260+DW260</f>
        <v>0</v>
      </c>
    </row>
    <row r="261" spans="1:128" x14ac:dyDescent="0.25">
      <c r="A261" s="30"/>
      <c r="B261" s="31"/>
      <c r="C261" s="32"/>
      <c r="D261" s="33" t="s">
        <v>198</v>
      </c>
      <c r="E261" s="31"/>
      <c r="F261" s="31"/>
      <c r="G261" s="32"/>
      <c r="H261" s="34">
        <f t="shared" ref="H261:AB261" si="1869">SUBTOTAL(9,H258:H260)</f>
        <v>350000</v>
      </c>
      <c r="I261" s="34">
        <f t="shared" si="1869"/>
        <v>250000</v>
      </c>
      <c r="J261" s="34">
        <f t="shared" si="1869"/>
        <v>0</v>
      </c>
      <c r="K261" s="34">
        <f t="shared" si="1869"/>
        <v>0</v>
      </c>
      <c r="L261" s="34">
        <f t="shared" si="1869"/>
        <v>100000</v>
      </c>
      <c r="M261" s="34">
        <f t="shared" si="1869"/>
        <v>150000</v>
      </c>
      <c r="N261" s="34">
        <f t="shared" si="1869"/>
        <v>0</v>
      </c>
      <c r="O261" s="34">
        <f t="shared" si="1869"/>
        <v>0</v>
      </c>
      <c r="P261" s="34">
        <f t="shared" si="1869"/>
        <v>100000</v>
      </c>
      <c r="Q261" s="34">
        <f t="shared" si="1869"/>
        <v>80000</v>
      </c>
      <c r="R261" s="34">
        <f t="shared" si="1869"/>
        <v>20000</v>
      </c>
      <c r="S261" s="34">
        <f t="shared" si="1869"/>
        <v>0</v>
      </c>
      <c r="T261" s="34">
        <f t="shared" si="1869"/>
        <v>-250000</v>
      </c>
      <c r="U261" s="34">
        <f t="shared" si="1869"/>
        <v>-100000</v>
      </c>
      <c r="V261" s="34">
        <f t="shared" si="1869"/>
        <v>-162500</v>
      </c>
      <c r="W261" s="34">
        <f t="shared" si="1869"/>
        <v>-65000</v>
      </c>
      <c r="X261" s="34">
        <f t="shared" si="1869"/>
        <v>48360</v>
      </c>
      <c r="Y261" s="34">
        <f t="shared" si="1869"/>
        <v>60804</v>
      </c>
      <c r="Z261" s="48">
        <f t="shared" si="1869"/>
        <v>-0.26</v>
      </c>
      <c r="AA261" s="48">
        <f t="shared" si="1869"/>
        <v>-0.06</v>
      </c>
      <c r="AB261" s="48">
        <f t="shared" si="1869"/>
        <v>-0.32</v>
      </c>
      <c r="AC261" s="48">
        <v>-0.28000000000000003</v>
      </c>
      <c r="AD261" s="48">
        <v>-0.19</v>
      </c>
      <c r="AE261" s="48">
        <f t="shared" ref="AE261:AX261" si="1870">SUBTOTAL(9,AE258:AE260)</f>
        <v>-0.47000000000000003</v>
      </c>
      <c r="AF261" s="34">
        <f t="shared" si="1870"/>
        <v>350000</v>
      </c>
      <c r="AG261" s="34">
        <f t="shared" si="1870"/>
        <v>250000</v>
      </c>
      <c r="AH261" s="34">
        <f t="shared" si="1870"/>
        <v>0</v>
      </c>
      <c r="AI261" s="34">
        <f t="shared" si="1870"/>
        <v>0</v>
      </c>
      <c r="AJ261" s="34">
        <f t="shared" si="1870"/>
        <v>100000</v>
      </c>
      <c r="AK261" s="34">
        <f t="shared" si="1870"/>
        <v>150000</v>
      </c>
      <c r="AL261" s="34">
        <f t="shared" si="1870"/>
        <v>0</v>
      </c>
      <c r="AM261" s="34">
        <f t="shared" si="1870"/>
        <v>0</v>
      </c>
      <c r="AN261" s="34">
        <f t="shared" si="1870"/>
        <v>100000</v>
      </c>
      <c r="AO261" s="34">
        <f t="shared" si="1870"/>
        <v>80000</v>
      </c>
      <c r="AP261" s="34">
        <f t="shared" si="1870"/>
        <v>20000</v>
      </c>
      <c r="AQ261" s="34">
        <f t="shared" si="1870"/>
        <v>0</v>
      </c>
      <c r="AR261" s="34">
        <f t="shared" si="1870"/>
        <v>-87500</v>
      </c>
      <c r="AS261" s="34">
        <f t="shared" si="1870"/>
        <v>-35000</v>
      </c>
      <c r="AT261" s="34">
        <f t="shared" si="1870"/>
        <v>48360</v>
      </c>
      <c r="AU261" s="34">
        <f t="shared" si="1870"/>
        <v>60804</v>
      </c>
      <c r="AV261" s="48">
        <f t="shared" si="1870"/>
        <v>0.02</v>
      </c>
      <c r="AW261" s="48">
        <f t="shared" si="1870"/>
        <v>0.13</v>
      </c>
      <c r="AX261" s="48">
        <f t="shared" si="1870"/>
        <v>0.15</v>
      </c>
      <c r="AY261"/>
      <c r="AZ261"/>
      <c r="BA261" s="34">
        <f t="shared" ref="BA261:BS261" si="1871">SUBTOTAL(9,BA258:BA260)</f>
        <v>350000</v>
      </c>
      <c r="BB261" s="34">
        <f t="shared" si="1871"/>
        <v>250000</v>
      </c>
      <c r="BC261" s="34">
        <f t="shared" si="1871"/>
        <v>0</v>
      </c>
      <c r="BD261" s="34">
        <f t="shared" si="1871"/>
        <v>0</v>
      </c>
      <c r="BE261" s="34">
        <f t="shared" si="1871"/>
        <v>100000</v>
      </c>
      <c r="BF261" s="34">
        <f t="shared" si="1871"/>
        <v>150000</v>
      </c>
      <c r="BG261" s="34">
        <f t="shared" si="1871"/>
        <v>0</v>
      </c>
      <c r="BH261" s="34">
        <f t="shared" si="1871"/>
        <v>0</v>
      </c>
      <c r="BI261" s="34">
        <f t="shared" si="1871"/>
        <v>100000</v>
      </c>
      <c r="BJ261" s="34">
        <f t="shared" si="1871"/>
        <v>80000</v>
      </c>
      <c r="BK261" s="34">
        <f t="shared" si="1871"/>
        <v>20000</v>
      </c>
      <c r="BL261" s="34">
        <f t="shared" si="1871"/>
        <v>0</v>
      </c>
      <c r="BM261" s="34">
        <f t="shared" si="1871"/>
        <v>0</v>
      </c>
      <c r="BN261" s="34">
        <f t="shared" si="1871"/>
        <v>0</v>
      </c>
      <c r="BO261" s="34">
        <f t="shared" si="1871"/>
        <v>48360</v>
      </c>
      <c r="BP261" s="34">
        <f t="shared" si="1871"/>
        <v>60804</v>
      </c>
      <c r="BQ261" s="48">
        <f t="shared" si="1871"/>
        <v>0</v>
      </c>
      <c r="BR261" s="48">
        <f t="shared" si="1871"/>
        <v>0</v>
      </c>
      <c r="BS261" s="48">
        <f t="shared" si="1871"/>
        <v>0</v>
      </c>
      <c r="BT261" s="34">
        <f t="shared" ref="BT261:CL261" si="1872">SUBTOTAL(9,BT258:BT260)</f>
        <v>390000</v>
      </c>
      <c r="BU261" s="34">
        <f t="shared" si="1872"/>
        <v>285000</v>
      </c>
      <c r="BV261" s="34">
        <f t="shared" si="1872"/>
        <v>0</v>
      </c>
      <c r="BW261" s="34">
        <f t="shared" si="1872"/>
        <v>0</v>
      </c>
      <c r="BX261" s="34">
        <f t="shared" si="1872"/>
        <v>105000</v>
      </c>
      <c r="BY261" s="34">
        <f t="shared" si="1872"/>
        <v>180000</v>
      </c>
      <c r="BZ261" s="34">
        <f t="shared" si="1872"/>
        <v>0</v>
      </c>
      <c r="CA261" s="34">
        <f t="shared" si="1872"/>
        <v>0</v>
      </c>
      <c r="CB261" s="34">
        <f t="shared" si="1872"/>
        <v>105000</v>
      </c>
      <c r="CC261" s="34">
        <f t="shared" si="1872"/>
        <v>80000</v>
      </c>
      <c r="CD261" s="34">
        <f t="shared" si="1872"/>
        <v>25000</v>
      </c>
      <c r="CE261" s="34">
        <f t="shared" si="1872"/>
        <v>0</v>
      </c>
      <c r="CF261" s="34">
        <f t="shared" si="1872"/>
        <v>35000</v>
      </c>
      <c r="CG261" s="34">
        <f t="shared" si="1872"/>
        <v>5000</v>
      </c>
      <c r="CH261" s="34">
        <f t="shared" si="1872"/>
        <v>48360</v>
      </c>
      <c r="CI261" s="34">
        <f t="shared" si="1872"/>
        <v>60804</v>
      </c>
      <c r="CJ261" s="63">
        <f t="shared" si="1872"/>
        <v>-0.05</v>
      </c>
      <c r="CK261" s="63">
        <f t="shared" si="1872"/>
        <v>-0.01</v>
      </c>
      <c r="CL261" s="63">
        <f t="shared" si="1872"/>
        <v>-6.0000000000000005E-2</v>
      </c>
      <c r="CM261" s="34">
        <f t="shared" ref="CM261:DE261" si="1873">SUBTOTAL(9,CM258:CM260)</f>
        <v>390000</v>
      </c>
      <c r="CN261" s="34">
        <f t="shared" si="1873"/>
        <v>285000</v>
      </c>
      <c r="CO261" s="34">
        <f t="shared" si="1873"/>
        <v>0</v>
      </c>
      <c r="CP261" s="34">
        <f t="shared" si="1873"/>
        <v>0</v>
      </c>
      <c r="CQ261" s="34">
        <f t="shared" si="1873"/>
        <v>105000</v>
      </c>
      <c r="CR261" s="34">
        <f t="shared" si="1873"/>
        <v>180000</v>
      </c>
      <c r="CS261" s="34">
        <f t="shared" si="1873"/>
        <v>0</v>
      </c>
      <c r="CT261" s="34">
        <f t="shared" si="1873"/>
        <v>0</v>
      </c>
      <c r="CU261" s="34">
        <f t="shared" si="1873"/>
        <v>105000</v>
      </c>
      <c r="CV261" s="34">
        <f t="shared" si="1873"/>
        <v>80000</v>
      </c>
      <c r="CW261" s="34">
        <f t="shared" si="1873"/>
        <v>25000</v>
      </c>
      <c r="CX261" s="34">
        <f t="shared" si="1873"/>
        <v>0</v>
      </c>
      <c r="CY261" s="34">
        <f t="shared" si="1873"/>
        <v>0</v>
      </c>
      <c r="CZ261" s="34">
        <f t="shared" si="1873"/>
        <v>0</v>
      </c>
      <c r="DA261" s="34">
        <f t="shared" si="1873"/>
        <v>48360</v>
      </c>
      <c r="DB261" s="34">
        <f t="shared" si="1873"/>
        <v>60804</v>
      </c>
      <c r="DC261" s="63">
        <f t="shared" si="1873"/>
        <v>0</v>
      </c>
      <c r="DD261" s="63">
        <f t="shared" si="1873"/>
        <v>0</v>
      </c>
      <c r="DE261" s="63">
        <f t="shared" si="1873"/>
        <v>0</v>
      </c>
      <c r="DF261" s="34">
        <f t="shared" ref="DF261:DX261" si="1874">SUBTOTAL(9,DF258:DF260)</f>
        <v>390000</v>
      </c>
      <c r="DG261" s="34">
        <f t="shared" si="1874"/>
        <v>285000</v>
      </c>
      <c r="DH261" s="34">
        <f t="shared" si="1874"/>
        <v>0</v>
      </c>
      <c r="DI261" s="34">
        <f t="shared" si="1874"/>
        <v>0</v>
      </c>
      <c r="DJ261" s="34">
        <f t="shared" si="1874"/>
        <v>105000</v>
      </c>
      <c r="DK261" s="34">
        <f t="shared" si="1874"/>
        <v>180000</v>
      </c>
      <c r="DL261" s="34">
        <f t="shared" si="1874"/>
        <v>0</v>
      </c>
      <c r="DM261" s="34">
        <f t="shared" si="1874"/>
        <v>0</v>
      </c>
      <c r="DN261" s="34">
        <f t="shared" si="1874"/>
        <v>105000</v>
      </c>
      <c r="DO261" s="34">
        <f t="shared" si="1874"/>
        <v>80000</v>
      </c>
      <c r="DP261" s="34">
        <f t="shared" si="1874"/>
        <v>25000</v>
      </c>
      <c r="DQ261" s="34">
        <f t="shared" si="1874"/>
        <v>0</v>
      </c>
      <c r="DR261" s="34">
        <f t="shared" si="1874"/>
        <v>0</v>
      </c>
      <c r="DS261" s="34">
        <f t="shared" si="1874"/>
        <v>0</v>
      </c>
      <c r="DT261" s="34">
        <f t="shared" si="1874"/>
        <v>48360</v>
      </c>
      <c r="DU261" s="34">
        <f t="shared" si="1874"/>
        <v>60804</v>
      </c>
      <c r="DV261" s="63">
        <f t="shared" si="1874"/>
        <v>0</v>
      </c>
      <c r="DW261" s="63">
        <f t="shared" si="1874"/>
        <v>0</v>
      </c>
      <c r="DX261" s="63">
        <f t="shared" si="1874"/>
        <v>0</v>
      </c>
    </row>
    <row r="262" spans="1:128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41">
        <f>I262+P262</f>
        <v>0</v>
      </c>
      <c r="I262" s="41">
        <f>K262+L262+M262+N262+O262</f>
        <v>0</v>
      </c>
      <c r="J262" s="5"/>
      <c r="K262" s="9"/>
      <c r="L262" s="9"/>
      <c r="M262" s="9"/>
      <c r="N262" s="9"/>
      <c r="O262" s="9"/>
      <c r="P262" s="41">
        <f>Q262+R262+S262</f>
        <v>0</v>
      </c>
      <c r="Q262" s="9"/>
      <c r="R262" s="9"/>
      <c r="S262" s="9"/>
      <c r="T262" s="71">
        <f>(L262+M262+N262)*-1</f>
        <v>0</v>
      </c>
      <c r="U262" s="71">
        <f>(Q262+R262)*-1</f>
        <v>0</v>
      </c>
      <c r="V262" s="9">
        <f>ROUND(T262*0.65,0)</f>
        <v>0</v>
      </c>
      <c r="W262" s="9">
        <f>ROUND(U262*0.65,0)</f>
        <v>0</v>
      </c>
      <c r="X262" s="9">
        <v>51896</v>
      </c>
      <c r="Y262" s="9">
        <v>34668</v>
      </c>
      <c r="Z262" s="76">
        <f>IF(T262=0,0,ROUND((T262+L262)/X262/10,2))</f>
        <v>0</v>
      </c>
      <c r="AA262" s="76">
        <f>IF(U262=0,0,ROUND((U262+Q262)/Y262/10,2))</f>
        <v>0</v>
      </c>
      <c r="AB262" s="76">
        <f>Z262+AA262</f>
        <v>0</v>
      </c>
      <c r="AC262" s="47">
        <v>0</v>
      </c>
      <c r="AD262" s="47">
        <v>0</v>
      </c>
      <c r="AE262" s="47">
        <f>AC262+AD262</f>
        <v>0</v>
      </c>
      <c r="AF262" s="41">
        <f>AG262+AN262</f>
        <v>0</v>
      </c>
      <c r="AG262" s="41">
        <f>AI262+AJ262+AK262+AL262+AM262</f>
        <v>0</v>
      </c>
      <c r="AH262" s="5"/>
      <c r="AI262" s="9"/>
      <c r="AJ262" s="9"/>
      <c r="AK262" s="9"/>
      <c r="AL262" s="9"/>
      <c r="AM262" s="9"/>
      <c r="AN262" s="41">
        <f>AO262+AP262+AQ262</f>
        <v>0</v>
      </c>
      <c r="AO262" s="9"/>
      <c r="AP262" s="9"/>
      <c r="AQ262" s="9"/>
      <c r="AR262" s="88">
        <f>((AL262+AK262+AJ262)-((V262)*-1))*-1</f>
        <v>0</v>
      </c>
      <c r="AS262" s="88">
        <f>((AO262+AP262)-((W262)*-1))*-1</f>
        <v>0</v>
      </c>
      <c r="AT262" s="9">
        <v>51896</v>
      </c>
      <c r="AU262" s="9">
        <v>34668</v>
      </c>
      <c r="AV262" s="93">
        <f t="shared" ref="AV262" si="1875">ROUND((AY262/AT262/10)+(AC262),2)*-1</f>
        <v>0</v>
      </c>
      <c r="AW262" s="93">
        <f t="shared" ref="AW262" si="1876">ROUND((AZ262/AU262/10)+AD262,2)*-1</f>
        <v>0</v>
      </c>
      <c r="AX262" s="93">
        <f>AV262+AW262</f>
        <v>0</v>
      </c>
      <c r="AY262" s="95">
        <f t="shared" ref="AY262:AY263" si="1877">AK262+AL262</f>
        <v>0</v>
      </c>
      <c r="AZ262" s="95">
        <f t="shared" ref="AZ262:AZ263" si="1878">AP262</f>
        <v>0</v>
      </c>
      <c r="BA262" s="96">
        <f>BB262+BI262</f>
        <v>0</v>
      </c>
      <c r="BB262" s="96">
        <f>BD262+BE262+BF262+BG262+BH262</f>
        <v>0</v>
      </c>
      <c r="BC262" s="97"/>
      <c r="BD262" s="88"/>
      <c r="BE262" s="88"/>
      <c r="BF262" s="88"/>
      <c r="BG262" s="88"/>
      <c r="BH262" s="88"/>
      <c r="BI262" s="96">
        <f>BJ262+BK262+BL262</f>
        <v>0</v>
      </c>
      <c r="BJ262" s="88"/>
      <c r="BK262" s="88"/>
      <c r="BL262" s="88"/>
      <c r="BM262" s="88">
        <f t="shared" ref="BM262:BM263" si="1879">(BE262+BF262+BG262)-(AJ262+AK262+AL262)</f>
        <v>0</v>
      </c>
      <c r="BN262" s="88">
        <f t="shared" ref="BN262:BN263" si="1880">(BJ262+BK262)-(AO262+AP262)</f>
        <v>0</v>
      </c>
      <c r="BO262" s="9">
        <v>51896</v>
      </c>
      <c r="BP262" s="9">
        <v>34668</v>
      </c>
      <c r="BQ262" s="93">
        <f t="shared" ref="BQ262" si="1881">ROUND(((BF262+BG262)-(AK262+AL262))/BO262/10,2)*-1</f>
        <v>0</v>
      </c>
      <c r="BR262" s="93">
        <f t="shared" ref="BR262" si="1882">ROUND(((BK262-AP262)/BP262/10),2)*-1</f>
        <v>0</v>
      </c>
      <c r="BS262" s="93">
        <f>BQ262+BR262</f>
        <v>0</v>
      </c>
      <c r="BT262" s="96">
        <f>BU262+CB262</f>
        <v>0</v>
      </c>
      <c r="BU262" s="96">
        <f>BW262+BX262+BY262+BZ262+CA262</f>
        <v>0</v>
      </c>
      <c r="BV262" s="97"/>
      <c r="BW262" s="88"/>
      <c r="BX262" s="88"/>
      <c r="BY262" s="88"/>
      <c r="BZ262" s="88"/>
      <c r="CA262" s="88"/>
      <c r="CB262" s="96">
        <f>CC262+CD262+CE262</f>
        <v>0</v>
      </c>
      <c r="CC262" s="88"/>
      <c r="CD262" s="88"/>
      <c r="CE262" s="88"/>
      <c r="CF262" s="88">
        <f t="shared" ref="CF262:CF263" si="1883">(BX262+BY262+BZ262)-(BE262+BF262+BG262)</f>
        <v>0</v>
      </c>
      <c r="CG262" s="88">
        <f t="shared" ref="CG262:CG263" si="1884">(CC262+CD262)-(BJ262+BK262)</f>
        <v>0</v>
      </c>
      <c r="CH262" s="9">
        <v>51896</v>
      </c>
      <c r="CI262" s="9">
        <v>34668</v>
      </c>
      <c r="CJ262" s="99">
        <f t="shared" ref="CJ262" si="1885">ROUND(((BY262+BZ262)-(BF262+BG262))/CH262/10,2)*-1</f>
        <v>0</v>
      </c>
      <c r="CK262" s="99">
        <f t="shared" ref="CK262" si="1886">ROUND(((CD262-BK262)/CI262/10),2)*-1</f>
        <v>0</v>
      </c>
      <c r="CL262" s="99">
        <f>CJ262+CK262</f>
        <v>0</v>
      </c>
      <c r="CM262" s="96">
        <f>CN262+CU262</f>
        <v>0</v>
      </c>
      <c r="CN262" s="96">
        <f>CP262+CQ262+CR262+CS262+CT262</f>
        <v>0</v>
      </c>
      <c r="CO262" s="97"/>
      <c r="CP262" s="88"/>
      <c r="CQ262" s="88"/>
      <c r="CR262" s="88"/>
      <c r="CS262" s="88"/>
      <c r="CT262" s="88"/>
      <c r="CU262" s="96">
        <f>CV262+CW262+CX262</f>
        <v>0</v>
      </c>
      <c r="CV262" s="88"/>
      <c r="CW262" s="88"/>
      <c r="CX262" s="88"/>
      <c r="CY262" s="88">
        <f t="shared" ref="CY262:CY263" si="1887">(CQ262+CR262+CS262)-(BX262+BY262+BZ262)</f>
        <v>0</v>
      </c>
      <c r="CZ262" s="88">
        <f t="shared" ref="CZ262:CZ263" si="1888">(CV262+CW262)-(CC262+CD262)</f>
        <v>0</v>
      </c>
      <c r="DA262" s="9">
        <v>51896</v>
      </c>
      <c r="DB262" s="9">
        <v>34668</v>
      </c>
      <c r="DC262" s="99">
        <f t="shared" ref="DC262" si="1889">ROUND(((CR262+CS262)-(BY262+BZ262))/DA262/10,2)*-1</f>
        <v>0</v>
      </c>
      <c r="DD262" s="99">
        <f t="shared" ref="DD262" si="1890">ROUND(((CW262-CD262)/DB262/10),2)*-1</f>
        <v>0</v>
      </c>
      <c r="DE262" s="99">
        <f>DC262+DD262</f>
        <v>0</v>
      </c>
      <c r="DF262" s="96">
        <f>DG262+DN262</f>
        <v>0</v>
      </c>
      <c r="DG262" s="96">
        <f>DI262+DJ262+DK262+DL262+DM262</f>
        <v>0</v>
      </c>
      <c r="DH262" s="97"/>
      <c r="DI262" s="88"/>
      <c r="DJ262" s="88"/>
      <c r="DK262" s="88"/>
      <c r="DL262" s="88"/>
      <c r="DM262" s="88"/>
      <c r="DN262" s="96">
        <f>DO262+DP262+DQ262</f>
        <v>0</v>
      </c>
      <c r="DO262" s="88"/>
      <c r="DP262" s="88"/>
      <c r="DQ262" s="88"/>
      <c r="DR262" s="88">
        <f t="shared" ref="DR262:DR263" si="1891">(DJ262+DK262+DL262)-(CQ262+CR262+CS262)</f>
        <v>0</v>
      </c>
      <c r="DS262" s="88">
        <f t="shared" ref="DS262:DS263" si="1892">(DO262+DP262)-(CV262+CW262)</f>
        <v>0</v>
      </c>
      <c r="DT262" s="9">
        <v>51896</v>
      </c>
      <c r="DU262" s="9">
        <v>34668</v>
      </c>
      <c r="DV262" s="99">
        <f t="shared" ref="DV262" si="1893">ROUND(((DK262+DL262)-(CR262+CS262))/DT262/10,2)*-1</f>
        <v>0</v>
      </c>
      <c r="DW262" s="99">
        <f t="shared" ref="DW262" si="1894">ROUND(((DP262-CW262)/DU262/10),2)*-1</f>
        <v>0</v>
      </c>
      <c r="DX262" s="99">
        <f>DV262+DW262</f>
        <v>0</v>
      </c>
    </row>
    <row r="263" spans="1:128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41">
        <f>I263+P263</f>
        <v>0</v>
      </c>
      <c r="I263" s="41">
        <f>K263+L263+M263+N263+O263</f>
        <v>0</v>
      </c>
      <c r="J263" s="5"/>
      <c r="K263" s="9"/>
      <c r="L263" s="9"/>
      <c r="M263" s="9"/>
      <c r="N263" s="9"/>
      <c r="O263" s="9"/>
      <c r="P263" s="41">
        <f>Q263+R263+S263</f>
        <v>0</v>
      </c>
      <c r="Q263" s="9"/>
      <c r="R263" s="9"/>
      <c r="S263" s="9"/>
      <c r="T263" s="71">
        <f>(L263+M263+N263)*-1</f>
        <v>0</v>
      </c>
      <c r="U263" s="71">
        <f>(Q263+R263)*-1</f>
        <v>0</v>
      </c>
      <c r="V263" s="9">
        <f>ROUND(T263*0.65,0)</f>
        <v>0</v>
      </c>
      <c r="W263" s="9">
        <f>ROUND(U263*0.65,0)</f>
        <v>0</v>
      </c>
      <c r="X263" s="46" t="s">
        <v>225</v>
      </c>
      <c r="Y263" s="46" t="s">
        <v>225</v>
      </c>
      <c r="Z263" s="76">
        <f>IF(T263=0,0,ROUND((T263+L263)/X263/10,2))</f>
        <v>0</v>
      </c>
      <c r="AA263" s="76">
        <f>IF(U263=0,0,ROUND((U263+Q263)/Y263/10,2))</f>
        <v>0</v>
      </c>
      <c r="AB263" s="76">
        <f>Z263+AA263</f>
        <v>0</v>
      </c>
      <c r="AC263" s="47">
        <v>0</v>
      </c>
      <c r="AD263" s="47">
        <v>0</v>
      </c>
      <c r="AE263" s="47">
        <f>AC263+AD263</f>
        <v>0</v>
      </c>
      <c r="AF263" s="41">
        <f>AG263+AN263</f>
        <v>0</v>
      </c>
      <c r="AG263" s="41">
        <f>AI263+AJ263+AK263+AL263+AM263</f>
        <v>0</v>
      </c>
      <c r="AH263" s="5"/>
      <c r="AI263" s="9"/>
      <c r="AJ263" s="9"/>
      <c r="AK263" s="9"/>
      <c r="AL263" s="9"/>
      <c r="AM263" s="9"/>
      <c r="AN263" s="41">
        <f>AO263+AP263+AQ263</f>
        <v>0</v>
      </c>
      <c r="AO263" s="9"/>
      <c r="AP263" s="9"/>
      <c r="AQ263" s="9"/>
      <c r="AR263" s="88">
        <f>((AL263+AK263+AJ263)-((V263)*-1))*-1</f>
        <v>0</v>
      </c>
      <c r="AS263" s="88">
        <f>((AO263+AP263)-((W263)*-1))*-1</f>
        <v>0</v>
      </c>
      <c r="AT263" s="46" t="s">
        <v>225</v>
      </c>
      <c r="AU263" s="46" t="s">
        <v>225</v>
      </c>
      <c r="AV263" s="93">
        <v>0</v>
      </c>
      <c r="AW263" s="93">
        <v>0</v>
      </c>
      <c r="AX263" s="93">
        <f>AV263+AW263</f>
        <v>0</v>
      </c>
      <c r="AY263" s="95">
        <f t="shared" si="1877"/>
        <v>0</v>
      </c>
      <c r="AZ263" s="95">
        <f t="shared" si="1878"/>
        <v>0</v>
      </c>
      <c r="BA263" s="96">
        <f>BB263+BI263</f>
        <v>0</v>
      </c>
      <c r="BB263" s="96">
        <f>BD263+BE263+BF263+BG263+BH263</f>
        <v>0</v>
      </c>
      <c r="BC263" s="97"/>
      <c r="BD263" s="88"/>
      <c r="BE263" s="88"/>
      <c r="BF263" s="88"/>
      <c r="BG263" s="88"/>
      <c r="BH263" s="88"/>
      <c r="BI263" s="96">
        <f>BJ263+BK263+BL263</f>
        <v>0</v>
      </c>
      <c r="BJ263" s="88"/>
      <c r="BK263" s="88"/>
      <c r="BL263" s="88"/>
      <c r="BM263" s="88">
        <f t="shared" si="1879"/>
        <v>0</v>
      </c>
      <c r="BN263" s="88">
        <f t="shared" si="1880"/>
        <v>0</v>
      </c>
      <c r="BO263" s="46" t="s">
        <v>225</v>
      </c>
      <c r="BP263" s="46" t="s">
        <v>225</v>
      </c>
      <c r="BQ263" s="93">
        <v>0</v>
      </c>
      <c r="BR263" s="93">
        <v>0</v>
      </c>
      <c r="BS263" s="93">
        <f>BQ263+BR263</f>
        <v>0</v>
      </c>
      <c r="BT263" s="96">
        <f>BU263+CB263</f>
        <v>0</v>
      </c>
      <c r="BU263" s="96">
        <f>BW263+BX263+BY263+BZ263+CA263</f>
        <v>0</v>
      </c>
      <c r="BV263" s="97"/>
      <c r="BW263" s="88"/>
      <c r="BX263" s="88"/>
      <c r="BY263" s="88"/>
      <c r="BZ263" s="88"/>
      <c r="CA263" s="88"/>
      <c r="CB263" s="96">
        <f>CC263+CD263+CE263</f>
        <v>0</v>
      </c>
      <c r="CC263" s="88"/>
      <c r="CD263" s="88"/>
      <c r="CE263" s="88"/>
      <c r="CF263" s="88">
        <f t="shared" si="1883"/>
        <v>0</v>
      </c>
      <c r="CG263" s="88">
        <f t="shared" si="1884"/>
        <v>0</v>
      </c>
      <c r="CH263" s="46" t="s">
        <v>225</v>
      </c>
      <c r="CI263" s="46" t="s">
        <v>225</v>
      </c>
      <c r="CJ263" s="99">
        <v>0</v>
      </c>
      <c r="CK263" s="99">
        <v>0</v>
      </c>
      <c r="CL263" s="99">
        <f>CJ263+CK263</f>
        <v>0</v>
      </c>
      <c r="CM263" s="96">
        <f>CN263+CU263</f>
        <v>0</v>
      </c>
      <c r="CN263" s="96">
        <f>CP263+CQ263+CR263+CS263+CT263</f>
        <v>0</v>
      </c>
      <c r="CO263" s="97"/>
      <c r="CP263" s="88"/>
      <c r="CQ263" s="88"/>
      <c r="CR263" s="88"/>
      <c r="CS263" s="88"/>
      <c r="CT263" s="88"/>
      <c r="CU263" s="96">
        <f>CV263+CW263+CX263</f>
        <v>0</v>
      </c>
      <c r="CV263" s="88"/>
      <c r="CW263" s="88"/>
      <c r="CX263" s="88"/>
      <c r="CY263" s="88">
        <f t="shared" si="1887"/>
        <v>0</v>
      </c>
      <c r="CZ263" s="88">
        <f t="shared" si="1888"/>
        <v>0</v>
      </c>
      <c r="DA263" s="46" t="s">
        <v>225</v>
      </c>
      <c r="DB263" s="46" t="s">
        <v>225</v>
      </c>
      <c r="DC263" s="99">
        <v>0</v>
      </c>
      <c r="DD263" s="99">
        <v>0</v>
      </c>
      <c r="DE263" s="99">
        <f>DC263+DD263</f>
        <v>0</v>
      </c>
      <c r="DF263" s="96">
        <f>DG263+DN263</f>
        <v>0</v>
      </c>
      <c r="DG263" s="96">
        <f>DI263+DJ263+DK263+DL263+DM263</f>
        <v>0</v>
      </c>
      <c r="DH263" s="97"/>
      <c r="DI263" s="88"/>
      <c r="DJ263" s="88"/>
      <c r="DK263" s="88"/>
      <c r="DL263" s="88"/>
      <c r="DM263" s="88"/>
      <c r="DN263" s="96">
        <f>DO263+DP263+DQ263</f>
        <v>0</v>
      </c>
      <c r="DO263" s="88"/>
      <c r="DP263" s="88"/>
      <c r="DQ263" s="88"/>
      <c r="DR263" s="88">
        <f t="shared" si="1891"/>
        <v>0</v>
      </c>
      <c r="DS263" s="88">
        <f t="shared" si="1892"/>
        <v>0</v>
      </c>
      <c r="DT263" s="46" t="s">
        <v>225</v>
      </c>
      <c r="DU263" s="46" t="s">
        <v>225</v>
      </c>
      <c r="DV263" s="99">
        <v>0</v>
      </c>
      <c r="DW263" s="99">
        <v>0</v>
      </c>
      <c r="DX263" s="99">
        <f>DV263+DW263</f>
        <v>0</v>
      </c>
    </row>
    <row r="264" spans="1:128" x14ac:dyDescent="0.25">
      <c r="A264" s="30"/>
      <c r="B264" s="31"/>
      <c r="C264" s="32"/>
      <c r="D264" s="33" t="s">
        <v>199</v>
      </c>
      <c r="E264" s="35"/>
      <c r="F264" s="35"/>
      <c r="G264" s="35"/>
      <c r="H264" s="34">
        <f t="shared" ref="H264:AB264" si="1895">SUBTOTAL(9,H262:H263)</f>
        <v>0</v>
      </c>
      <c r="I264" s="34">
        <f t="shared" si="1895"/>
        <v>0</v>
      </c>
      <c r="J264" s="34">
        <f t="shared" si="1895"/>
        <v>0</v>
      </c>
      <c r="K264" s="34">
        <f t="shared" si="1895"/>
        <v>0</v>
      </c>
      <c r="L264" s="34">
        <f t="shared" si="1895"/>
        <v>0</v>
      </c>
      <c r="M264" s="34">
        <f t="shared" si="1895"/>
        <v>0</v>
      </c>
      <c r="N264" s="34">
        <f t="shared" si="1895"/>
        <v>0</v>
      </c>
      <c r="O264" s="34">
        <f t="shared" si="1895"/>
        <v>0</v>
      </c>
      <c r="P264" s="34">
        <f t="shared" si="1895"/>
        <v>0</v>
      </c>
      <c r="Q264" s="34">
        <f t="shared" si="1895"/>
        <v>0</v>
      </c>
      <c r="R264" s="34">
        <f t="shared" si="1895"/>
        <v>0</v>
      </c>
      <c r="S264" s="34">
        <f t="shared" si="1895"/>
        <v>0</v>
      </c>
      <c r="T264" s="34">
        <f t="shared" si="1895"/>
        <v>0</v>
      </c>
      <c r="U264" s="34">
        <f t="shared" si="1895"/>
        <v>0</v>
      </c>
      <c r="V264" s="34">
        <f t="shared" si="1895"/>
        <v>0</v>
      </c>
      <c r="W264" s="34">
        <f t="shared" si="1895"/>
        <v>0</v>
      </c>
      <c r="X264" s="34">
        <f t="shared" si="1895"/>
        <v>51896</v>
      </c>
      <c r="Y264" s="34">
        <f t="shared" si="1895"/>
        <v>34668</v>
      </c>
      <c r="Z264" s="48">
        <f t="shared" si="1895"/>
        <v>0</v>
      </c>
      <c r="AA264" s="48">
        <f t="shared" si="1895"/>
        <v>0</v>
      </c>
      <c r="AB264" s="48">
        <f t="shared" si="1895"/>
        <v>0</v>
      </c>
      <c r="AC264" s="48">
        <v>0</v>
      </c>
      <c r="AD264" s="48">
        <v>0</v>
      </c>
      <c r="AE264" s="48">
        <f t="shared" ref="AE264:AX264" si="1896">SUBTOTAL(9,AE262:AE263)</f>
        <v>0</v>
      </c>
      <c r="AF264" s="34">
        <f t="shared" si="1896"/>
        <v>0</v>
      </c>
      <c r="AG264" s="34">
        <f t="shared" si="1896"/>
        <v>0</v>
      </c>
      <c r="AH264" s="34">
        <f t="shared" si="1896"/>
        <v>0</v>
      </c>
      <c r="AI264" s="34">
        <f t="shared" si="1896"/>
        <v>0</v>
      </c>
      <c r="AJ264" s="34">
        <f t="shared" si="1896"/>
        <v>0</v>
      </c>
      <c r="AK264" s="34">
        <f t="shared" si="1896"/>
        <v>0</v>
      </c>
      <c r="AL264" s="34">
        <f t="shared" si="1896"/>
        <v>0</v>
      </c>
      <c r="AM264" s="34">
        <f t="shared" si="1896"/>
        <v>0</v>
      </c>
      <c r="AN264" s="34">
        <f t="shared" si="1896"/>
        <v>0</v>
      </c>
      <c r="AO264" s="34">
        <f t="shared" si="1896"/>
        <v>0</v>
      </c>
      <c r="AP264" s="34">
        <f t="shared" si="1896"/>
        <v>0</v>
      </c>
      <c r="AQ264" s="34">
        <f t="shared" si="1896"/>
        <v>0</v>
      </c>
      <c r="AR264" s="34">
        <f t="shared" si="1896"/>
        <v>0</v>
      </c>
      <c r="AS264" s="34">
        <f t="shared" si="1896"/>
        <v>0</v>
      </c>
      <c r="AT264" s="34">
        <f t="shared" si="1896"/>
        <v>51896</v>
      </c>
      <c r="AU264" s="34">
        <f t="shared" si="1896"/>
        <v>34668</v>
      </c>
      <c r="AV264" s="48">
        <f t="shared" si="1896"/>
        <v>0</v>
      </c>
      <c r="AW264" s="48">
        <f t="shared" si="1896"/>
        <v>0</v>
      </c>
      <c r="AX264" s="48">
        <f t="shared" si="1896"/>
        <v>0</v>
      </c>
      <c r="AY264"/>
      <c r="AZ264"/>
      <c r="BA264" s="34">
        <f t="shared" ref="BA264:BS264" si="1897">SUBTOTAL(9,BA262:BA263)</f>
        <v>0</v>
      </c>
      <c r="BB264" s="34">
        <f t="shared" si="1897"/>
        <v>0</v>
      </c>
      <c r="BC264" s="34">
        <f t="shared" si="1897"/>
        <v>0</v>
      </c>
      <c r="BD264" s="34">
        <f t="shared" si="1897"/>
        <v>0</v>
      </c>
      <c r="BE264" s="34">
        <f t="shared" si="1897"/>
        <v>0</v>
      </c>
      <c r="BF264" s="34">
        <f t="shared" si="1897"/>
        <v>0</v>
      </c>
      <c r="BG264" s="34">
        <f t="shared" si="1897"/>
        <v>0</v>
      </c>
      <c r="BH264" s="34">
        <f t="shared" si="1897"/>
        <v>0</v>
      </c>
      <c r="BI264" s="34">
        <f t="shared" si="1897"/>
        <v>0</v>
      </c>
      <c r="BJ264" s="34">
        <f t="shared" si="1897"/>
        <v>0</v>
      </c>
      <c r="BK264" s="34">
        <f t="shared" si="1897"/>
        <v>0</v>
      </c>
      <c r="BL264" s="34">
        <f t="shared" si="1897"/>
        <v>0</v>
      </c>
      <c r="BM264" s="34">
        <f t="shared" si="1897"/>
        <v>0</v>
      </c>
      <c r="BN264" s="34">
        <f t="shared" si="1897"/>
        <v>0</v>
      </c>
      <c r="BO264" s="34">
        <f t="shared" si="1897"/>
        <v>51896</v>
      </c>
      <c r="BP264" s="34">
        <f t="shared" si="1897"/>
        <v>34668</v>
      </c>
      <c r="BQ264" s="48">
        <f t="shared" si="1897"/>
        <v>0</v>
      </c>
      <c r="BR264" s="48">
        <f t="shared" si="1897"/>
        <v>0</v>
      </c>
      <c r="BS264" s="48">
        <f t="shared" si="1897"/>
        <v>0</v>
      </c>
      <c r="BT264" s="34">
        <f t="shared" ref="BT264:CL264" si="1898">SUBTOTAL(9,BT262:BT263)</f>
        <v>0</v>
      </c>
      <c r="BU264" s="34">
        <f t="shared" si="1898"/>
        <v>0</v>
      </c>
      <c r="BV264" s="34">
        <f t="shared" si="1898"/>
        <v>0</v>
      </c>
      <c r="BW264" s="34">
        <f t="shared" si="1898"/>
        <v>0</v>
      </c>
      <c r="BX264" s="34">
        <f t="shared" si="1898"/>
        <v>0</v>
      </c>
      <c r="BY264" s="34">
        <f t="shared" si="1898"/>
        <v>0</v>
      </c>
      <c r="BZ264" s="34">
        <f t="shared" si="1898"/>
        <v>0</v>
      </c>
      <c r="CA264" s="34">
        <f t="shared" si="1898"/>
        <v>0</v>
      </c>
      <c r="CB264" s="34">
        <f t="shared" si="1898"/>
        <v>0</v>
      </c>
      <c r="CC264" s="34">
        <f t="shared" si="1898"/>
        <v>0</v>
      </c>
      <c r="CD264" s="34">
        <f t="shared" si="1898"/>
        <v>0</v>
      </c>
      <c r="CE264" s="34">
        <f t="shared" si="1898"/>
        <v>0</v>
      </c>
      <c r="CF264" s="34">
        <f t="shared" si="1898"/>
        <v>0</v>
      </c>
      <c r="CG264" s="34">
        <f t="shared" si="1898"/>
        <v>0</v>
      </c>
      <c r="CH264" s="34">
        <f t="shared" si="1898"/>
        <v>51896</v>
      </c>
      <c r="CI264" s="34">
        <f t="shared" si="1898"/>
        <v>34668</v>
      </c>
      <c r="CJ264" s="63">
        <f t="shared" si="1898"/>
        <v>0</v>
      </c>
      <c r="CK264" s="63">
        <f t="shared" si="1898"/>
        <v>0</v>
      </c>
      <c r="CL264" s="63">
        <f t="shared" si="1898"/>
        <v>0</v>
      </c>
      <c r="CM264" s="34">
        <f t="shared" ref="CM264:DE264" si="1899">SUBTOTAL(9,CM262:CM263)</f>
        <v>0</v>
      </c>
      <c r="CN264" s="34">
        <f t="shared" si="1899"/>
        <v>0</v>
      </c>
      <c r="CO264" s="34">
        <f t="shared" si="1899"/>
        <v>0</v>
      </c>
      <c r="CP264" s="34">
        <f t="shared" si="1899"/>
        <v>0</v>
      </c>
      <c r="CQ264" s="34">
        <f t="shared" si="1899"/>
        <v>0</v>
      </c>
      <c r="CR264" s="34">
        <f t="shared" si="1899"/>
        <v>0</v>
      </c>
      <c r="CS264" s="34">
        <f t="shared" si="1899"/>
        <v>0</v>
      </c>
      <c r="CT264" s="34">
        <f t="shared" si="1899"/>
        <v>0</v>
      </c>
      <c r="CU264" s="34">
        <f t="shared" si="1899"/>
        <v>0</v>
      </c>
      <c r="CV264" s="34">
        <f t="shared" si="1899"/>
        <v>0</v>
      </c>
      <c r="CW264" s="34">
        <f t="shared" si="1899"/>
        <v>0</v>
      </c>
      <c r="CX264" s="34">
        <f t="shared" si="1899"/>
        <v>0</v>
      </c>
      <c r="CY264" s="34">
        <f t="shared" si="1899"/>
        <v>0</v>
      </c>
      <c r="CZ264" s="34">
        <f t="shared" si="1899"/>
        <v>0</v>
      </c>
      <c r="DA264" s="34">
        <f t="shared" si="1899"/>
        <v>51896</v>
      </c>
      <c r="DB264" s="34">
        <f t="shared" si="1899"/>
        <v>34668</v>
      </c>
      <c r="DC264" s="63">
        <f t="shared" si="1899"/>
        <v>0</v>
      </c>
      <c r="DD264" s="63">
        <f t="shared" si="1899"/>
        <v>0</v>
      </c>
      <c r="DE264" s="63">
        <f t="shared" si="1899"/>
        <v>0</v>
      </c>
      <c r="DF264" s="34">
        <f t="shared" ref="DF264:DX264" si="1900">SUBTOTAL(9,DF262:DF263)</f>
        <v>0</v>
      </c>
      <c r="DG264" s="34">
        <f t="shared" si="1900"/>
        <v>0</v>
      </c>
      <c r="DH264" s="34">
        <f t="shared" si="1900"/>
        <v>0</v>
      </c>
      <c r="DI264" s="34">
        <f t="shared" si="1900"/>
        <v>0</v>
      </c>
      <c r="DJ264" s="34">
        <f t="shared" si="1900"/>
        <v>0</v>
      </c>
      <c r="DK264" s="34">
        <f t="shared" si="1900"/>
        <v>0</v>
      </c>
      <c r="DL264" s="34">
        <f t="shared" si="1900"/>
        <v>0</v>
      </c>
      <c r="DM264" s="34">
        <f t="shared" si="1900"/>
        <v>0</v>
      </c>
      <c r="DN264" s="34">
        <f t="shared" si="1900"/>
        <v>0</v>
      </c>
      <c r="DO264" s="34">
        <f t="shared" si="1900"/>
        <v>0</v>
      </c>
      <c r="DP264" s="34">
        <f t="shared" si="1900"/>
        <v>0</v>
      </c>
      <c r="DQ264" s="34">
        <f t="shared" si="1900"/>
        <v>0</v>
      </c>
      <c r="DR264" s="34">
        <f t="shared" si="1900"/>
        <v>0</v>
      </c>
      <c r="DS264" s="34">
        <f t="shared" si="1900"/>
        <v>0</v>
      </c>
      <c r="DT264" s="34">
        <f t="shared" si="1900"/>
        <v>51896</v>
      </c>
      <c r="DU264" s="34">
        <f t="shared" si="1900"/>
        <v>34668</v>
      </c>
      <c r="DV264" s="63">
        <f t="shared" si="1900"/>
        <v>0</v>
      </c>
      <c r="DW264" s="63">
        <f t="shared" si="1900"/>
        <v>0</v>
      </c>
      <c r="DX264" s="63">
        <f t="shared" si="1900"/>
        <v>0</v>
      </c>
    </row>
    <row r="265" spans="1:128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41">
        <f>I265+P265</f>
        <v>0</v>
      </c>
      <c r="I265" s="41">
        <f>K265+L265+M265+N265+O265</f>
        <v>0</v>
      </c>
      <c r="J265" s="5"/>
      <c r="K265" s="9"/>
      <c r="L265" s="9"/>
      <c r="M265" s="9"/>
      <c r="N265" s="9"/>
      <c r="O265" s="9"/>
      <c r="P265" s="41">
        <f>Q265+R265+S265</f>
        <v>0</v>
      </c>
      <c r="Q265" s="9"/>
      <c r="R265" s="9"/>
      <c r="S265" s="9"/>
      <c r="T265" s="71">
        <f>(L265+M265+N265)*-1</f>
        <v>0</v>
      </c>
      <c r="U265" s="71">
        <f>(Q265+R265)*-1</f>
        <v>0</v>
      </c>
      <c r="V265" s="9">
        <f>ROUND(T265*0.65,0)</f>
        <v>0</v>
      </c>
      <c r="W265" s="9">
        <f>ROUND(U265*0.65,0)</f>
        <v>0</v>
      </c>
      <c r="X265" s="9">
        <v>51896</v>
      </c>
      <c r="Y265" s="9">
        <v>34668</v>
      </c>
      <c r="Z265" s="76">
        <f>IF(T265=0,0,ROUND((T265+L265)/X265/10,2))</f>
        <v>0</v>
      </c>
      <c r="AA265" s="76">
        <f>IF(U265=0,0,ROUND((U265+Q265)/Y265/10,2))</f>
        <v>0</v>
      </c>
      <c r="AB265" s="76">
        <f>Z265+AA265</f>
        <v>0</v>
      </c>
      <c r="AC265" s="47">
        <v>0</v>
      </c>
      <c r="AD265" s="47">
        <v>0</v>
      </c>
      <c r="AE265" s="47">
        <f>AC265+AD265</f>
        <v>0</v>
      </c>
      <c r="AF265" s="41">
        <f>AG265+AN265</f>
        <v>0</v>
      </c>
      <c r="AG265" s="41">
        <f>AI265+AJ265+AK265+AL265+AM265</f>
        <v>0</v>
      </c>
      <c r="AH265" s="5"/>
      <c r="AI265" s="9"/>
      <c r="AJ265" s="9"/>
      <c r="AK265" s="9"/>
      <c r="AL265" s="9"/>
      <c r="AM265" s="9"/>
      <c r="AN265" s="41">
        <f>AO265+AP265+AQ265</f>
        <v>0</v>
      </c>
      <c r="AO265" s="9"/>
      <c r="AP265" s="9"/>
      <c r="AQ265" s="9"/>
      <c r="AR265" s="88">
        <f>((AL265+AK265+AJ265)-((V265)*-1))*-1</f>
        <v>0</v>
      </c>
      <c r="AS265" s="88">
        <f>((AO265+AP265)-((W265)*-1))*-1</f>
        <v>0</v>
      </c>
      <c r="AT265" s="9">
        <v>51896</v>
      </c>
      <c r="AU265" s="9">
        <v>34668</v>
      </c>
      <c r="AV265" s="93">
        <f t="shared" ref="AV265" si="1901">ROUND((AY265/AT265/10)+(AC265),2)*-1</f>
        <v>0</v>
      </c>
      <c r="AW265" s="93">
        <f t="shared" ref="AW265" si="1902">ROUND((AZ265/AU265/10)+AD265,2)*-1</f>
        <v>0</v>
      </c>
      <c r="AX265" s="93">
        <f>AV265+AW265</f>
        <v>0</v>
      </c>
      <c r="AY265" s="95">
        <f t="shared" ref="AY265:AY266" si="1903">AK265+AL265</f>
        <v>0</v>
      </c>
      <c r="AZ265" s="95">
        <f t="shared" ref="AZ265:AZ266" si="1904">AP265</f>
        <v>0</v>
      </c>
      <c r="BA265" s="96">
        <f>BB265+BI265</f>
        <v>0</v>
      </c>
      <c r="BB265" s="96">
        <f>BD265+BE265+BF265+BG265+BH265</f>
        <v>0</v>
      </c>
      <c r="BC265" s="97"/>
      <c r="BD265" s="88"/>
      <c r="BE265" s="88"/>
      <c r="BF265" s="88"/>
      <c r="BG265" s="88"/>
      <c r="BH265" s="88"/>
      <c r="BI265" s="96">
        <f>BJ265+BK265+BL265</f>
        <v>0</v>
      </c>
      <c r="BJ265" s="88"/>
      <c r="BK265" s="88"/>
      <c r="BL265" s="88"/>
      <c r="BM265" s="88">
        <f t="shared" ref="BM265:BM266" si="1905">(BE265+BF265+BG265)-(AJ265+AK265+AL265)</f>
        <v>0</v>
      </c>
      <c r="BN265" s="88">
        <f t="shared" ref="BN265:BN266" si="1906">(BJ265+BK265)-(AO265+AP265)</f>
        <v>0</v>
      </c>
      <c r="BO265" s="9">
        <v>51896</v>
      </c>
      <c r="BP265" s="9">
        <v>34668</v>
      </c>
      <c r="BQ265" s="93">
        <f t="shared" ref="BQ265" si="1907">ROUND(((BF265+BG265)-(AK265+AL265))/BO265/10,2)*-1</f>
        <v>0</v>
      </c>
      <c r="BR265" s="93">
        <f t="shared" ref="BR265" si="1908">ROUND(((BK265-AP265)/BP265/10),2)*-1</f>
        <v>0</v>
      </c>
      <c r="BS265" s="93">
        <f>BQ265+BR265</f>
        <v>0</v>
      </c>
      <c r="BT265" s="96">
        <f>BU265+CB265</f>
        <v>0</v>
      </c>
      <c r="BU265" s="96">
        <f>BW265+BX265+BY265+BZ265+CA265</f>
        <v>0</v>
      </c>
      <c r="BV265" s="97"/>
      <c r="BW265" s="88"/>
      <c r="BX265" s="88"/>
      <c r="BY265" s="88"/>
      <c r="BZ265" s="88"/>
      <c r="CA265" s="88"/>
      <c r="CB265" s="96">
        <f>CC265+CD265+CE265</f>
        <v>0</v>
      </c>
      <c r="CC265" s="88"/>
      <c r="CD265" s="88"/>
      <c r="CE265" s="88"/>
      <c r="CF265" s="88">
        <f t="shared" ref="CF265:CF266" si="1909">(BX265+BY265+BZ265)-(BE265+BF265+BG265)</f>
        <v>0</v>
      </c>
      <c r="CG265" s="88">
        <f t="shared" ref="CG265:CG266" si="1910">(CC265+CD265)-(BJ265+BK265)</f>
        <v>0</v>
      </c>
      <c r="CH265" s="9">
        <v>51896</v>
      </c>
      <c r="CI265" s="9">
        <v>34668</v>
      </c>
      <c r="CJ265" s="99">
        <f t="shared" ref="CJ265" si="1911">ROUND(((BY265+BZ265)-(BF265+BG265))/CH265/10,2)*-1</f>
        <v>0</v>
      </c>
      <c r="CK265" s="99">
        <f t="shared" ref="CK265" si="1912">ROUND(((CD265-BK265)/CI265/10),2)*-1</f>
        <v>0</v>
      </c>
      <c r="CL265" s="99">
        <f>CJ265+CK265</f>
        <v>0</v>
      </c>
      <c r="CM265" s="96">
        <f>CN265+CU265</f>
        <v>0</v>
      </c>
      <c r="CN265" s="96">
        <f>CP265+CQ265+CR265+CS265+CT265</f>
        <v>0</v>
      </c>
      <c r="CO265" s="97"/>
      <c r="CP265" s="88"/>
      <c r="CQ265" s="88"/>
      <c r="CR265" s="88"/>
      <c r="CS265" s="88"/>
      <c r="CT265" s="88"/>
      <c r="CU265" s="96">
        <f>CV265+CW265+CX265</f>
        <v>0</v>
      </c>
      <c r="CV265" s="88"/>
      <c r="CW265" s="88"/>
      <c r="CX265" s="88"/>
      <c r="CY265" s="88">
        <f t="shared" ref="CY265:CY266" si="1913">(CQ265+CR265+CS265)-(BX265+BY265+BZ265)</f>
        <v>0</v>
      </c>
      <c r="CZ265" s="88">
        <f t="shared" ref="CZ265:CZ266" si="1914">(CV265+CW265)-(CC265+CD265)</f>
        <v>0</v>
      </c>
      <c r="DA265" s="9">
        <v>51896</v>
      </c>
      <c r="DB265" s="9">
        <v>34668</v>
      </c>
      <c r="DC265" s="99">
        <f t="shared" ref="DC265" si="1915">ROUND(((CR265+CS265)-(BY265+BZ265))/DA265/10,2)*-1</f>
        <v>0</v>
      </c>
      <c r="DD265" s="99">
        <f t="shared" ref="DD265" si="1916">ROUND(((CW265-CD265)/DB265/10),2)*-1</f>
        <v>0</v>
      </c>
      <c r="DE265" s="99">
        <f>DC265+DD265</f>
        <v>0</v>
      </c>
      <c r="DF265" s="96">
        <f>DG265+DN265</f>
        <v>0</v>
      </c>
      <c r="DG265" s="96">
        <f>DI265+DJ265+DK265+DL265+DM265</f>
        <v>0</v>
      </c>
      <c r="DH265" s="97"/>
      <c r="DI265" s="88"/>
      <c r="DJ265" s="88"/>
      <c r="DK265" s="88"/>
      <c r="DL265" s="88"/>
      <c r="DM265" s="88"/>
      <c r="DN265" s="96">
        <f>DO265+DP265+DQ265</f>
        <v>0</v>
      </c>
      <c r="DO265" s="88"/>
      <c r="DP265" s="88"/>
      <c r="DQ265" s="88"/>
      <c r="DR265" s="88">
        <f t="shared" ref="DR265:DR266" si="1917">(DJ265+DK265+DL265)-(CQ265+CR265+CS265)</f>
        <v>0</v>
      </c>
      <c r="DS265" s="88">
        <f t="shared" ref="DS265:DS266" si="1918">(DO265+DP265)-(CV265+CW265)</f>
        <v>0</v>
      </c>
      <c r="DT265" s="9">
        <v>51896</v>
      </c>
      <c r="DU265" s="9">
        <v>34668</v>
      </c>
      <c r="DV265" s="99">
        <f t="shared" ref="DV265" si="1919">ROUND(((DK265+DL265)-(CR265+CS265))/DT265/10,2)*-1</f>
        <v>0</v>
      </c>
      <c r="DW265" s="99">
        <f t="shared" ref="DW265" si="1920">ROUND(((DP265-CW265)/DU265/10),2)*-1</f>
        <v>0</v>
      </c>
      <c r="DX265" s="99">
        <f>DV265+DW265</f>
        <v>0</v>
      </c>
    </row>
    <row r="266" spans="1:128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41">
        <f>I266+P266</f>
        <v>0</v>
      </c>
      <c r="I266" s="41">
        <f>K266+L266+M266+N266+O266</f>
        <v>0</v>
      </c>
      <c r="J266" s="5"/>
      <c r="K266" s="9"/>
      <c r="L266" s="9"/>
      <c r="M266" s="9"/>
      <c r="N266" s="9"/>
      <c r="O266" s="9"/>
      <c r="P266" s="41">
        <f>Q266+R266+S266</f>
        <v>0</v>
      </c>
      <c r="Q266" s="9"/>
      <c r="R266" s="9"/>
      <c r="S266" s="9"/>
      <c r="T266" s="71">
        <f>(L266+M266+N266)*-1</f>
        <v>0</v>
      </c>
      <c r="U266" s="71">
        <f>(Q266+R266)*-1</f>
        <v>0</v>
      </c>
      <c r="V266" s="9">
        <f>ROUND(T266*0.65,0)</f>
        <v>0</v>
      </c>
      <c r="W266" s="9">
        <f>ROUND(U266*0.65,0)</f>
        <v>0</v>
      </c>
      <c r="X266" s="46" t="s">
        <v>225</v>
      </c>
      <c r="Y266" s="46" t="s">
        <v>225</v>
      </c>
      <c r="Z266" s="76">
        <f>IF(T266=0,0,ROUND((T266+L266)/X266/10,2))</f>
        <v>0</v>
      </c>
      <c r="AA266" s="76">
        <f>IF(U266=0,0,ROUND((U266+Q266)/Y266/10,2))</f>
        <v>0</v>
      </c>
      <c r="AB266" s="76">
        <f>Z266+AA266</f>
        <v>0</v>
      </c>
      <c r="AC266" s="47">
        <v>0</v>
      </c>
      <c r="AD266" s="47">
        <v>0</v>
      </c>
      <c r="AE266" s="47">
        <f>AC266+AD266</f>
        <v>0</v>
      </c>
      <c r="AF266" s="41">
        <f>AG266+AN266</f>
        <v>0</v>
      </c>
      <c r="AG266" s="41">
        <f>AI266+AJ266+AK266+AL266+AM266</f>
        <v>0</v>
      </c>
      <c r="AH266" s="5"/>
      <c r="AI266" s="9"/>
      <c r="AJ266" s="9"/>
      <c r="AK266" s="9"/>
      <c r="AL266" s="9"/>
      <c r="AM266" s="9"/>
      <c r="AN266" s="41">
        <f>AO266+AP266+AQ266</f>
        <v>0</v>
      </c>
      <c r="AO266" s="9"/>
      <c r="AP266" s="9"/>
      <c r="AQ266" s="9"/>
      <c r="AR266" s="88">
        <f>((AL266+AK266+AJ266)-((V266)*-1))*-1</f>
        <v>0</v>
      </c>
      <c r="AS266" s="88">
        <f>((AO266+AP266)-((W266)*-1))*-1</f>
        <v>0</v>
      </c>
      <c r="AT266" s="46" t="s">
        <v>225</v>
      </c>
      <c r="AU266" s="46" t="s">
        <v>225</v>
      </c>
      <c r="AV266" s="93">
        <v>0</v>
      </c>
      <c r="AW266" s="93">
        <v>0</v>
      </c>
      <c r="AX266" s="93">
        <f>AV266+AW266</f>
        <v>0</v>
      </c>
      <c r="AY266" s="95">
        <f t="shared" si="1903"/>
        <v>0</v>
      </c>
      <c r="AZ266" s="95">
        <f t="shared" si="1904"/>
        <v>0</v>
      </c>
      <c r="BA266" s="96">
        <f>BB266+BI266</f>
        <v>0</v>
      </c>
      <c r="BB266" s="96">
        <f>BD266+BE266+BF266+BG266+BH266</f>
        <v>0</v>
      </c>
      <c r="BC266" s="97"/>
      <c r="BD266" s="88"/>
      <c r="BE266" s="88"/>
      <c r="BF266" s="88"/>
      <c r="BG266" s="88"/>
      <c r="BH266" s="88"/>
      <c r="BI266" s="96">
        <f>BJ266+BK266+BL266</f>
        <v>0</v>
      </c>
      <c r="BJ266" s="88"/>
      <c r="BK266" s="88"/>
      <c r="BL266" s="88"/>
      <c r="BM266" s="88">
        <f t="shared" si="1905"/>
        <v>0</v>
      </c>
      <c r="BN266" s="88">
        <f t="shared" si="1906"/>
        <v>0</v>
      </c>
      <c r="BO266" s="46" t="s">
        <v>225</v>
      </c>
      <c r="BP266" s="46" t="s">
        <v>225</v>
      </c>
      <c r="BQ266" s="93">
        <v>0</v>
      </c>
      <c r="BR266" s="93">
        <v>0</v>
      </c>
      <c r="BS266" s="93">
        <f>BQ266+BR266</f>
        <v>0</v>
      </c>
      <c r="BT266" s="96">
        <f>BU266+CB266</f>
        <v>0</v>
      </c>
      <c r="BU266" s="96">
        <f>BW266+BX266+BY266+BZ266+CA266</f>
        <v>0</v>
      </c>
      <c r="BV266" s="97"/>
      <c r="BW266" s="88"/>
      <c r="BX266" s="88"/>
      <c r="BY266" s="88"/>
      <c r="BZ266" s="88"/>
      <c r="CA266" s="88"/>
      <c r="CB266" s="96">
        <f>CC266+CD266+CE266</f>
        <v>0</v>
      </c>
      <c r="CC266" s="88"/>
      <c r="CD266" s="88"/>
      <c r="CE266" s="88"/>
      <c r="CF266" s="88">
        <f t="shared" si="1909"/>
        <v>0</v>
      </c>
      <c r="CG266" s="88">
        <f t="shared" si="1910"/>
        <v>0</v>
      </c>
      <c r="CH266" s="46" t="s">
        <v>225</v>
      </c>
      <c r="CI266" s="46" t="s">
        <v>225</v>
      </c>
      <c r="CJ266" s="99">
        <v>0</v>
      </c>
      <c r="CK266" s="99">
        <v>0</v>
      </c>
      <c r="CL266" s="99">
        <f>CJ266+CK266</f>
        <v>0</v>
      </c>
      <c r="CM266" s="96">
        <f>CN266+CU266</f>
        <v>0</v>
      </c>
      <c r="CN266" s="96">
        <f>CP266+CQ266+CR266+CS266+CT266</f>
        <v>0</v>
      </c>
      <c r="CO266" s="97"/>
      <c r="CP266" s="88"/>
      <c r="CQ266" s="88"/>
      <c r="CR266" s="88"/>
      <c r="CS266" s="88"/>
      <c r="CT266" s="88"/>
      <c r="CU266" s="96">
        <f>CV266+CW266+CX266</f>
        <v>0</v>
      </c>
      <c r="CV266" s="88"/>
      <c r="CW266" s="88"/>
      <c r="CX266" s="88"/>
      <c r="CY266" s="88">
        <f t="shared" si="1913"/>
        <v>0</v>
      </c>
      <c r="CZ266" s="88">
        <f t="shared" si="1914"/>
        <v>0</v>
      </c>
      <c r="DA266" s="46" t="s">
        <v>225</v>
      </c>
      <c r="DB266" s="46" t="s">
        <v>225</v>
      </c>
      <c r="DC266" s="99">
        <v>0</v>
      </c>
      <c r="DD266" s="99">
        <v>0</v>
      </c>
      <c r="DE266" s="99">
        <f>DC266+DD266</f>
        <v>0</v>
      </c>
      <c r="DF266" s="96">
        <f>DG266+DN266</f>
        <v>0</v>
      </c>
      <c r="DG266" s="96">
        <f>DI266+DJ266+DK266+DL266+DM266</f>
        <v>0</v>
      </c>
      <c r="DH266" s="97"/>
      <c r="DI266" s="88"/>
      <c r="DJ266" s="88"/>
      <c r="DK266" s="88"/>
      <c r="DL266" s="88"/>
      <c r="DM266" s="88"/>
      <c r="DN266" s="96">
        <f>DO266+DP266+DQ266</f>
        <v>0</v>
      </c>
      <c r="DO266" s="88"/>
      <c r="DP266" s="88"/>
      <c r="DQ266" s="88"/>
      <c r="DR266" s="88">
        <f t="shared" si="1917"/>
        <v>0</v>
      </c>
      <c r="DS266" s="88">
        <f t="shared" si="1918"/>
        <v>0</v>
      </c>
      <c r="DT266" s="46" t="s">
        <v>225</v>
      </c>
      <c r="DU266" s="46" t="s">
        <v>225</v>
      </c>
      <c r="DV266" s="99">
        <v>0</v>
      </c>
      <c r="DW266" s="99">
        <v>0</v>
      </c>
      <c r="DX266" s="99">
        <f>DV266+DW266</f>
        <v>0</v>
      </c>
    </row>
    <row r="267" spans="1:128" x14ac:dyDescent="0.25">
      <c r="A267" s="30"/>
      <c r="B267" s="31"/>
      <c r="C267" s="32"/>
      <c r="D267" s="33" t="s">
        <v>200</v>
      </c>
      <c r="E267" s="35"/>
      <c r="F267" s="35"/>
      <c r="G267" s="35"/>
      <c r="H267" s="34">
        <f t="shared" ref="H267:AB267" si="1921">SUBTOTAL(9,H265:H266)</f>
        <v>0</v>
      </c>
      <c r="I267" s="34">
        <f t="shared" si="1921"/>
        <v>0</v>
      </c>
      <c r="J267" s="34">
        <f t="shared" si="1921"/>
        <v>0</v>
      </c>
      <c r="K267" s="34">
        <f t="shared" si="1921"/>
        <v>0</v>
      </c>
      <c r="L267" s="34">
        <f t="shared" si="1921"/>
        <v>0</v>
      </c>
      <c r="M267" s="34">
        <f t="shared" si="1921"/>
        <v>0</v>
      </c>
      <c r="N267" s="34">
        <f t="shared" si="1921"/>
        <v>0</v>
      </c>
      <c r="O267" s="34">
        <f t="shared" si="1921"/>
        <v>0</v>
      </c>
      <c r="P267" s="34">
        <f t="shared" si="1921"/>
        <v>0</v>
      </c>
      <c r="Q267" s="34">
        <f t="shared" si="1921"/>
        <v>0</v>
      </c>
      <c r="R267" s="34">
        <f t="shared" si="1921"/>
        <v>0</v>
      </c>
      <c r="S267" s="34">
        <f t="shared" si="1921"/>
        <v>0</v>
      </c>
      <c r="T267" s="34">
        <f t="shared" si="1921"/>
        <v>0</v>
      </c>
      <c r="U267" s="34">
        <f t="shared" si="1921"/>
        <v>0</v>
      </c>
      <c r="V267" s="34">
        <f t="shared" si="1921"/>
        <v>0</v>
      </c>
      <c r="W267" s="34">
        <f t="shared" si="1921"/>
        <v>0</v>
      </c>
      <c r="X267" s="34">
        <f t="shared" si="1921"/>
        <v>51896</v>
      </c>
      <c r="Y267" s="34">
        <f t="shared" si="1921"/>
        <v>34668</v>
      </c>
      <c r="Z267" s="48">
        <f t="shared" si="1921"/>
        <v>0</v>
      </c>
      <c r="AA267" s="48">
        <f t="shared" si="1921"/>
        <v>0</v>
      </c>
      <c r="AB267" s="48">
        <f t="shared" si="1921"/>
        <v>0</v>
      </c>
      <c r="AC267" s="48">
        <v>0</v>
      </c>
      <c r="AD267" s="48">
        <v>0</v>
      </c>
      <c r="AE267" s="48">
        <f t="shared" ref="AE267:AX267" si="1922">SUBTOTAL(9,AE265:AE266)</f>
        <v>0</v>
      </c>
      <c r="AF267" s="34">
        <f t="shared" si="1922"/>
        <v>0</v>
      </c>
      <c r="AG267" s="34">
        <f t="shared" si="1922"/>
        <v>0</v>
      </c>
      <c r="AH267" s="34">
        <f t="shared" si="1922"/>
        <v>0</v>
      </c>
      <c r="AI267" s="34">
        <f t="shared" si="1922"/>
        <v>0</v>
      </c>
      <c r="AJ267" s="34">
        <f t="shared" si="1922"/>
        <v>0</v>
      </c>
      <c r="AK267" s="34">
        <f t="shared" si="1922"/>
        <v>0</v>
      </c>
      <c r="AL267" s="34">
        <f t="shared" si="1922"/>
        <v>0</v>
      </c>
      <c r="AM267" s="34">
        <f t="shared" si="1922"/>
        <v>0</v>
      </c>
      <c r="AN267" s="34">
        <f t="shared" si="1922"/>
        <v>0</v>
      </c>
      <c r="AO267" s="34">
        <f t="shared" si="1922"/>
        <v>0</v>
      </c>
      <c r="AP267" s="34">
        <f t="shared" si="1922"/>
        <v>0</v>
      </c>
      <c r="AQ267" s="34">
        <f t="shared" si="1922"/>
        <v>0</v>
      </c>
      <c r="AR267" s="34">
        <f t="shared" si="1922"/>
        <v>0</v>
      </c>
      <c r="AS267" s="34">
        <f t="shared" si="1922"/>
        <v>0</v>
      </c>
      <c r="AT267" s="34">
        <f t="shared" si="1922"/>
        <v>51896</v>
      </c>
      <c r="AU267" s="34">
        <f t="shared" si="1922"/>
        <v>34668</v>
      </c>
      <c r="AV267" s="48">
        <f t="shared" si="1922"/>
        <v>0</v>
      </c>
      <c r="AW267" s="48">
        <f t="shared" si="1922"/>
        <v>0</v>
      </c>
      <c r="AX267" s="48">
        <f t="shared" si="1922"/>
        <v>0</v>
      </c>
      <c r="AY267"/>
      <c r="AZ267"/>
      <c r="BA267" s="34">
        <f t="shared" ref="BA267:BS267" si="1923">SUBTOTAL(9,BA265:BA266)</f>
        <v>0</v>
      </c>
      <c r="BB267" s="34">
        <f t="shared" si="1923"/>
        <v>0</v>
      </c>
      <c r="BC267" s="34">
        <f t="shared" si="1923"/>
        <v>0</v>
      </c>
      <c r="BD267" s="34">
        <f t="shared" si="1923"/>
        <v>0</v>
      </c>
      <c r="BE267" s="34">
        <f t="shared" si="1923"/>
        <v>0</v>
      </c>
      <c r="BF267" s="34">
        <f t="shared" si="1923"/>
        <v>0</v>
      </c>
      <c r="BG267" s="34">
        <f t="shared" si="1923"/>
        <v>0</v>
      </c>
      <c r="BH267" s="34">
        <f t="shared" si="1923"/>
        <v>0</v>
      </c>
      <c r="BI267" s="34">
        <f t="shared" si="1923"/>
        <v>0</v>
      </c>
      <c r="BJ267" s="34">
        <f t="shared" si="1923"/>
        <v>0</v>
      </c>
      <c r="BK267" s="34">
        <f t="shared" si="1923"/>
        <v>0</v>
      </c>
      <c r="BL267" s="34">
        <f t="shared" si="1923"/>
        <v>0</v>
      </c>
      <c r="BM267" s="34">
        <f t="shared" si="1923"/>
        <v>0</v>
      </c>
      <c r="BN267" s="34">
        <f t="shared" si="1923"/>
        <v>0</v>
      </c>
      <c r="BO267" s="34">
        <f t="shared" si="1923"/>
        <v>51896</v>
      </c>
      <c r="BP267" s="34">
        <f t="shared" si="1923"/>
        <v>34668</v>
      </c>
      <c r="BQ267" s="48">
        <f t="shared" si="1923"/>
        <v>0</v>
      </c>
      <c r="BR267" s="48">
        <f t="shared" si="1923"/>
        <v>0</v>
      </c>
      <c r="BS267" s="48">
        <f t="shared" si="1923"/>
        <v>0</v>
      </c>
      <c r="BT267" s="34">
        <f t="shared" ref="BT267:CL267" si="1924">SUBTOTAL(9,BT265:BT266)</f>
        <v>0</v>
      </c>
      <c r="BU267" s="34">
        <f t="shared" si="1924"/>
        <v>0</v>
      </c>
      <c r="BV267" s="34">
        <f t="shared" si="1924"/>
        <v>0</v>
      </c>
      <c r="BW267" s="34">
        <f t="shared" si="1924"/>
        <v>0</v>
      </c>
      <c r="BX267" s="34">
        <f t="shared" si="1924"/>
        <v>0</v>
      </c>
      <c r="BY267" s="34">
        <f t="shared" si="1924"/>
        <v>0</v>
      </c>
      <c r="BZ267" s="34">
        <f t="shared" si="1924"/>
        <v>0</v>
      </c>
      <c r="CA267" s="34">
        <f t="shared" si="1924"/>
        <v>0</v>
      </c>
      <c r="CB267" s="34">
        <f t="shared" si="1924"/>
        <v>0</v>
      </c>
      <c r="CC267" s="34">
        <f t="shared" si="1924"/>
        <v>0</v>
      </c>
      <c r="CD267" s="34">
        <f t="shared" si="1924"/>
        <v>0</v>
      </c>
      <c r="CE267" s="34">
        <f t="shared" si="1924"/>
        <v>0</v>
      </c>
      <c r="CF267" s="34">
        <f t="shared" si="1924"/>
        <v>0</v>
      </c>
      <c r="CG267" s="34">
        <f t="shared" si="1924"/>
        <v>0</v>
      </c>
      <c r="CH267" s="34">
        <f t="shared" si="1924"/>
        <v>51896</v>
      </c>
      <c r="CI267" s="34">
        <f t="shared" si="1924"/>
        <v>34668</v>
      </c>
      <c r="CJ267" s="63">
        <f t="shared" si="1924"/>
        <v>0</v>
      </c>
      <c r="CK267" s="63">
        <f t="shared" si="1924"/>
        <v>0</v>
      </c>
      <c r="CL267" s="63">
        <f t="shared" si="1924"/>
        <v>0</v>
      </c>
      <c r="CM267" s="34">
        <f t="shared" ref="CM267:DE267" si="1925">SUBTOTAL(9,CM265:CM266)</f>
        <v>0</v>
      </c>
      <c r="CN267" s="34">
        <f t="shared" si="1925"/>
        <v>0</v>
      </c>
      <c r="CO267" s="34">
        <f t="shared" si="1925"/>
        <v>0</v>
      </c>
      <c r="CP267" s="34">
        <f t="shared" si="1925"/>
        <v>0</v>
      </c>
      <c r="CQ267" s="34">
        <f t="shared" si="1925"/>
        <v>0</v>
      </c>
      <c r="CR267" s="34">
        <f t="shared" si="1925"/>
        <v>0</v>
      </c>
      <c r="CS267" s="34">
        <f t="shared" si="1925"/>
        <v>0</v>
      </c>
      <c r="CT267" s="34">
        <f t="shared" si="1925"/>
        <v>0</v>
      </c>
      <c r="CU267" s="34">
        <f t="shared" si="1925"/>
        <v>0</v>
      </c>
      <c r="CV267" s="34">
        <f t="shared" si="1925"/>
        <v>0</v>
      </c>
      <c r="CW267" s="34">
        <f t="shared" si="1925"/>
        <v>0</v>
      </c>
      <c r="CX267" s="34">
        <f t="shared" si="1925"/>
        <v>0</v>
      </c>
      <c r="CY267" s="34">
        <f t="shared" si="1925"/>
        <v>0</v>
      </c>
      <c r="CZ267" s="34">
        <f t="shared" si="1925"/>
        <v>0</v>
      </c>
      <c r="DA267" s="34">
        <f t="shared" si="1925"/>
        <v>51896</v>
      </c>
      <c r="DB267" s="34">
        <f t="shared" si="1925"/>
        <v>34668</v>
      </c>
      <c r="DC267" s="63">
        <f t="shared" si="1925"/>
        <v>0</v>
      </c>
      <c r="DD267" s="63">
        <f t="shared" si="1925"/>
        <v>0</v>
      </c>
      <c r="DE267" s="63">
        <f t="shared" si="1925"/>
        <v>0</v>
      </c>
      <c r="DF267" s="34">
        <f t="shared" ref="DF267:DX267" si="1926">SUBTOTAL(9,DF265:DF266)</f>
        <v>0</v>
      </c>
      <c r="DG267" s="34">
        <f t="shared" si="1926"/>
        <v>0</v>
      </c>
      <c r="DH267" s="34">
        <f t="shared" si="1926"/>
        <v>0</v>
      </c>
      <c r="DI267" s="34">
        <f t="shared" si="1926"/>
        <v>0</v>
      </c>
      <c r="DJ267" s="34">
        <f t="shared" si="1926"/>
        <v>0</v>
      </c>
      <c r="DK267" s="34">
        <f t="shared" si="1926"/>
        <v>0</v>
      </c>
      <c r="DL267" s="34">
        <f t="shared" si="1926"/>
        <v>0</v>
      </c>
      <c r="DM267" s="34">
        <f t="shared" si="1926"/>
        <v>0</v>
      </c>
      <c r="DN267" s="34">
        <f t="shared" si="1926"/>
        <v>0</v>
      </c>
      <c r="DO267" s="34">
        <f t="shared" si="1926"/>
        <v>0</v>
      </c>
      <c r="DP267" s="34">
        <f t="shared" si="1926"/>
        <v>0</v>
      </c>
      <c r="DQ267" s="34">
        <f t="shared" si="1926"/>
        <v>0</v>
      </c>
      <c r="DR267" s="34">
        <f t="shared" si="1926"/>
        <v>0</v>
      </c>
      <c r="DS267" s="34">
        <f t="shared" si="1926"/>
        <v>0</v>
      </c>
      <c r="DT267" s="34">
        <f t="shared" si="1926"/>
        <v>51896</v>
      </c>
      <c r="DU267" s="34">
        <f t="shared" si="1926"/>
        <v>34668</v>
      </c>
      <c r="DV267" s="63">
        <f t="shared" si="1926"/>
        <v>0</v>
      </c>
      <c r="DW267" s="63">
        <f t="shared" si="1926"/>
        <v>0</v>
      </c>
      <c r="DX267" s="63">
        <f t="shared" si="1926"/>
        <v>0</v>
      </c>
    </row>
    <row r="268" spans="1:128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41">
        <f>I268+P268</f>
        <v>40000</v>
      </c>
      <c r="I268" s="41">
        <f>K268+L268+M268+N268+O268</f>
        <v>0</v>
      </c>
      <c r="J268" s="5"/>
      <c r="K268" s="9"/>
      <c r="L268" s="9"/>
      <c r="M268" s="9"/>
      <c r="N268" s="9"/>
      <c r="O268" s="9"/>
      <c r="P268" s="41">
        <f>Q268+R268+S268</f>
        <v>40000</v>
      </c>
      <c r="Q268" s="9"/>
      <c r="R268" s="9">
        <v>40000</v>
      </c>
      <c r="S268" s="9"/>
      <c r="T268" s="71">
        <f>(L268+M268+N268)*-1</f>
        <v>0</v>
      </c>
      <c r="U268" s="71">
        <f>(Q268+R268)*-1</f>
        <v>-40000</v>
      </c>
      <c r="V268" s="9">
        <f>ROUND(T268*0.65,0)</f>
        <v>0</v>
      </c>
      <c r="W268" s="9">
        <f>ROUND(U268*0.65,0)</f>
        <v>-26000</v>
      </c>
      <c r="X268" s="9">
        <v>51896</v>
      </c>
      <c r="Y268" s="9">
        <v>34668</v>
      </c>
      <c r="Z268" s="76">
        <f>IF(T268=0,0,ROUND((T268+L268)/X268/10,2))</f>
        <v>0</v>
      </c>
      <c r="AA268" s="76">
        <f>IF(U268=0,0,ROUND((U268+Q268)/Y268/10,2))</f>
        <v>-0.12</v>
      </c>
      <c r="AB268" s="76">
        <f>Z268+AA268</f>
        <v>-0.12</v>
      </c>
      <c r="AC268" s="47">
        <v>0</v>
      </c>
      <c r="AD268" s="47">
        <v>-0.08</v>
      </c>
      <c r="AE268" s="47">
        <f>AC268+AD268</f>
        <v>-0.08</v>
      </c>
      <c r="AF268" s="41">
        <f>AG268+AN268</f>
        <v>40000</v>
      </c>
      <c r="AG268" s="41">
        <f>AI268+AJ268+AK268+AL268+AM268</f>
        <v>0</v>
      </c>
      <c r="AH268" s="5"/>
      <c r="AI268" s="9"/>
      <c r="AJ268" s="9"/>
      <c r="AK268" s="9"/>
      <c r="AL268" s="9"/>
      <c r="AM268" s="9"/>
      <c r="AN268" s="41">
        <f>AO268+AP268+AQ268</f>
        <v>40000</v>
      </c>
      <c r="AO268" s="9"/>
      <c r="AP268" s="9">
        <v>40000</v>
      </c>
      <c r="AQ268" s="9"/>
      <c r="AR268" s="88">
        <f>((AL268+AK268+AJ268)-((V268)*-1))*-1</f>
        <v>0</v>
      </c>
      <c r="AS268" s="88">
        <f>((AO268+AP268)-((W268)*-1))*-1</f>
        <v>-14000</v>
      </c>
      <c r="AT268" s="9">
        <v>51896</v>
      </c>
      <c r="AU268" s="9">
        <v>34668</v>
      </c>
      <c r="AV268" s="93">
        <f t="shared" ref="AV268" si="1927">ROUND((AY268/AT268/10)+(AC268),2)*-1</f>
        <v>0</v>
      </c>
      <c r="AW268" s="93">
        <f t="shared" ref="AW268" si="1928">ROUND((AZ268/AU268/10)+AD268,2)*-1</f>
        <v>-0.04</v>
      </c>
      <c r="AX268" s="93">
        <f>AV268+AW268</f>
        <v>-0.04</v>
      </c>
      <c r="AY268" s="95">
        <f t="shared" ref="AY268:AY269" si="1929">AK268+AL268</f>
        <v>0</v>
      </c>
      <c r="AZ268" s="95">
        <f t="shared" ref="AZ268:AZ269" si="1930">AP268</f>
        <v>40000</v>
      </c>
      <c r="BA268" s="96">
        <f>BB268+BI268</f>
        <v>40000</v>
      </c>
      <c r="BB268" s="96">
        <f>BD268+BE268+BF268+BG268+BH268</f>
        <v>0</v>
      </c>
      <c r="BC268" s="97"/>
      <c r="BD268" s="88"/>
      <c r="BE268" s="88"/>
      <c r="BF268" s="88"/>
      <c r="BG268" s="88"/>
      <c r="BH268" s="88"/>
      <c r="BI268" s="96">
        <f>BJ268+BK268+BL268</f>
        <v>40000</v>
      </c>
      <c r="BJ268" s="88"/>
      <c r="BK268" s="88">
        <v>40000</v>
      </c>
      <c r="BL268" s="88"/>
      <c r="BM268" s="88">
        <f t="shared" ref="BM268:BM269" si="1931">(BE268+BF268+BG268)-(AJ268+AK268+AL268)</f>
        <v>0</v>
      </c>
      <c r="BN268" s="88">
        <f t="shared" ref="BN268:BN269" si="1932">(BJ268+BK268)-(AO268+AP268)</f>
        <v>0</v>
      </c>
      <c r="BO268" s="9">
        <v>51896</v>
      </c>
      <c r="BP268" s="9">
        <v>34668</v>
      </c>
      <c r="BQ268" s="93">
        <f t="shared" ref="BQ268" si="1933">ROUND(((BF268+BG268)-(AK268+AL268))/BO268/10,2)*-1</f>
        <v>0</v>
      </c>
      <c r="BR268" s="93">
        <f t="shared" ref="BR268" si="1934">ROUND(((BK268-AP268)/BP268/10),2)*-1</f>
        <v>0</v>
      </c>
      <c r="BS268" s="93">
        <f>BQ268+BR268</f>
        <v>0</v>
      </c>
      <c r="BT268" s="96">
        <f>BU268+CB268</f>
        <v>40000</v>
      </c>
      <c r="BU268" s="96">
        <f>BW268+BX268+BY268+BZ268+CA268</f>
        <v>0</v>
      </c>
      <c r="BV268" s="97"/>
      <c r="BW268" s="88"/>
      <c r="BX268" s="88"/>
      <c r="BY268" s="88"/>
      <c r="BZ268" s="88"/>
      <c r="CA268" s="88"/>
      <c r="CB268" s="96">
        <f>CC268+CD268+CE268</f>
        <v>40000</v>
      </c>
      <c r="CC268" s="88"/>
      <c r="CD268" s="88">
        <v>40000</v>
      </c>
      <c r="CE268" s="88"/>
      <c r="CF268" s="88">
        <f t="shared" ref="CF268:CF269" si="1935">(BX268+BY268+BZ268)-(BE268+BF268+BG268)</f>
        <v>0</v>
      </c>
      <c r="CG268" s="88">
        <f t="shared" ref="CG268:CG269" si="1936">(CC268+CD268)-(BJ268+BK268)</f>
        <v>0</v>
      </c>
      <c r="CH268" s="9">
        <v>51896</v>
      </c>
      <c r="CI268" s="9">
        <v>34668</v>
      </c>
      <c r="CJ268" s="99">
        <f t="shared" ref="CJ268" si="1937">ROUND(((BY268+BZ268)-(BF268+BG268))/CH268/10,2)*-1</f>
        <v>0</v>
      </c>
      <c r="CK268" s="99">
        <f t="shared" ref="CK268" si="1938">ROUND(((CD268-BK268)/CI268/10),2)*-1</f>
        <v>0</v>
      </c>
      <c r="CL268" s="99">
        <f>CJ268+CK268</f>
        <v>0</v>
      </c>
      <c r="CM268" s="96">
        <f>CN268+CU268</f>
        <v>40000</v>
      </c>
      <c r="CN268" s="96">
        <f>CP268+CQ268+CR268+CS268+CT268</f>
        <v>0</v>
      </c>
      <c r="CO268" s="97"/>
      <c r="CP268" s="88"/>
      <c r="CQ268" s="88"/>
      <c r="CR268" s="88"/>
      <c r="CS268" s="88"/>
      <c r="CT268" s="88"/>
      <c r="CU268" s="96">
        <f>CV268+CW268+CX268</f>
        <v>40000</v>
      </c>
      <c r="CV268" s="88"/>
      <c r="CW268" s="88">
        <v>40000</v>
      </c>
      <c r="CX268" s="88"/>
      <c r="CY268" s="88">
        <f t="shared" ref="CY268:CY269" si="1939">(CQ268+CR268+CS268)-(BX268+BY268+BZ268)</f>
        <v>0</v>
      </c>
      <c r="CZ268" s="88">
        <f t="shared" ref="CZ268:CZ269" si="1940">(CV268+CW268)-(CC268+CD268)</f>
        <v>0</v>
      </c>
      <c r="DA268" s="9">
        <v>51896</v>
      </c>
      <c r="DB268" s="9">
        <v>34668</v>
      </c>
      <c r="DC268" s="99">
        <f t="shared" ref="DC268" si="1941">ROUND(((CR268+CS268)-(BY268+BZ268))/DA268/10,2)*-1</f>
        <v>0</v>
      </c>
      <c r="DD268" s="99">
        <f t="shared" ref="DD268" si="1942">ROUND(((CW268-CD268)/DB268/10),2)*-1</f>
        <v>0</v>
      </c>
      <c r="DE268" s="99">
        <f>DC268+DD268</f>
        <v>0</v>
      </c>
      <c r="DF268" s="96">
        <f>DG268+DN268</f>
        <v>40000</v>
      </c>
      <c r="DG268" s="96">
        <f>DI268+DJ268+DK268+DL268+DM268</f>
        <v>0</v>
      </c>
      <c r="DH268" s="97"/>
      <c r="DI268" s="88"/>
      <c r="DJ268" s="88"/>
      <c r="DK268" s="88"/>
      <c r="DL268" s="88"/>
      <c r="DM268" s="88"/>
      <c r="DN268" s="96">
        <f>DO268+DP268+DQ268</f>
        <v>40000</v>
      </c>
      <c r="DO268" s="88"/>
      <c r="DP268" s="88">
        <v>40000</v>
      </c>
      <c r="DQ268" s="88"/>
      <c r="DR268" s="88">
        <f t="shared" ref="DR268:DR269" si="1943">(DJ268+DK268+DL268)-(CQ268+CR268+CS268)</f>
        <v>0</v>
      </c>
      <c r="DS268" s="88">
        <f t="shared" ref="DS268:DS269" si="1944">(DO268+DP268)-(CV268+CW268)</f>
        <v>0</v>
      </c>
      <c r="DT268" s="9">
        <v>51896</v>
      </c>
      <c r="DU268" s="9">
        <v>34668</v>
      </c>
      <c r="DV268" s="99">
        <f t="shared" ref="DV268" si="1945">ROUND(((DK268+DL268)-(CR268+CS268))/DT268/10,2)*-1</f>
        <v>0</v>
      </c>
      <c r="DW268" s="99">
        <f t="shared" ref="DW268" si="1946">ROUND(((DP268-CW268)/DU268/10),2)*-1</f>
        <v>0</v>
      </c>
      <c r="DX268" s="99">
        <f>DV268+DW268</f>
        <v>0</v>
      </c>
    </row>
    <row r="269" spans="1:128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41">
        <f>I269+P269</f>
        <v>0</v>
      </c>
      <c r="I269" s="41">
        <f>K269+L269+M269+N269+O269</f>
        <v>0</v>
      </c>
      <c r="J269" s="5"/>
      <c r="K269" s="9"/>
      <c r="L269" s="9"/>
      <c r="M269" s="9"/>
      <c r="N269" s="9"/>
      <c r="O269" s="9"/>
      <c r="P269" s="41">
        <f>Q269+R269+S269</f>
        <v>0</v>
      </c>
      <c r="Q269" s="9"/>
      <c r="R269" s="9"/>
      <c r="S269" s="9"/>
      <c r="T269" s="71">
        <f>(L269+M269+N269)*-1</f>
        <v>0</v>
      </c>
      <c r="U269" s="71">
        <f>(Q269+R269)*-1</f>
        <v>0</v>
      </c>
      <c r="V269" s="9">
        <f>ROUND(T269*0.65,0)</f>
        <v>0</v>
      </c>
      <c r="W269" s="9">
        <f>ROUND(U269*0.65,0)</f>
        <v>0</v>
      </c>
      <c r="X269" s="46" t="s">
        <v>225</v>
      </c>
      <c r="Y269" s="46" t="s">
        <v>225</v>
      </c>
      <c r="Z269" s="76">
        <f>IF(T269=0,0,ROUND((T269+L269)/X269/10,2))</f>
        <v>0</v>
      </c>
      <c r="AA269" s="76">
        <f>IF(U269=0,0,ROUND((U269+Q269)/Y269/10,2))</f>
        <v>0</v>
      </c>
      <c r="AB269" s="76">
        <f>Z269+AA269</f>
        <v>0</v>
      </c>
      <c r="AC269" s="47">
        <v>0</v>
      </c>
      <c r="AD269" s="47">
        <v>0</v>
      </c>
      <c r="AE269" s="47">
        <f>AC269+AD269</f>
        <v>0</v>
      </c>
      <c r="AF269" s="41">
        <f>AG269+AN269</f>
        <v>0</v>
      </c>
      <c r="AG269" s="41">
        <f>AI269+AJ269+AK269+AL269+AM269</f>
        <v>0</v>
      </c>
      <c r="AH269" s="5"/>
      <c r="AI269" s="9"/>
      <c r="AJ269" s="9"/>
      <c r="AK269" s="9"/>
      <c r="AL269" s="9"/>
      <c r="AM269" s="9"/>
      <c r="AN269" s="41">
        <f>AO269+AP269+AQ269</f>
        <v>0</v>
      </c>
      <c r="AO269" s="9"/>
      <c r="AP269" s="9"/>
      <c r="AQ269" s="9"/>
      <c r="AR269" s="88">
        <f>((AL269+AK269+AJ269)-((V269)*-1))*-1</f>
        <v>0</v>
      </c>
      <c r="AS269" s="88">
        <f>((AO269+AP269)-((W269)*-1))*-1</f>
        <v>0</v>
      </c>
      <c r="AT269" s="46" t="s">
        <v>225</v>
      </c>
      <c r="AU269" s="46" t="s">
        <v>225</v>
      </c>
      <c r="AV269" s="93">
        <v>0</v>
      </c>
      <c r="AW269" s="93">
        <v>0</v>
      </c>
      <c r="AX269" s="93">
        <f>AV269+AW269</f>
        <v>0</v>
      </c>
      <c r="AY269" s="95">
        <f t="shared" si="1929"/>
        <v>0</v>
      </c>
      <c r="AZ269" s="95">
        <f t="shared" si="1930"/>
        <v>0</v>
      </c>
      <c r="BA269" s="96">
        <f>BB269+BI269</f>
        <v>0</v>
      </c>
      <c r="BB269" s="96">
        <f>BD269+BE269+BF269+BG269+BH269</f>
        <v>0</v>
      </c>
      <c r="BC269" s="97"/>
      <c r="BD269" s="88"/>
      <c r="BE269" s="88"/>
      <c r="BF269" s="88"/>
      <c r="BG269" s="88"/>
      <c r="BH269" s="88"/>
      <c r="BI269" s="96">
        <f>BJ269+BK269+BL269</f>
        <v>0</v>
      </c>
      <c r="BJ269" s="88"/>
      <c r="BK269" s="88"/>
      <c r="BL269" s="88"/>
      <c r="BM269" s="88">
        <f t="shared" si="1931"/>
        <v>0</v>
      </c>
      <c r="BN269" s="88">
        <f t="shared" si="1932"/>
        <v>0</v>
      </c>
      <c r="BO269" s="46" t="s">
        <v>225</v>
      </c>
      <c r="BP269" s="46" t="s">
        <v>225</v>
      </c>
      <c r="BQ269" s="93">
        <v>0</v>
      </c>
      <c r="BR269" s="93">
        <v>0</v>
      </c>
      <c r="BS269" s="93">
        <f>BQ269+BR269</f>
        <v>0</v>
      </c>
      <c r="BT269" s="96">
        <f>BU269+CB269</f>
        <v>0</v>
      </c>
      <c r="BU269" s="96">
        <f>BW269+BX269+BY269+BZ269+CA269</f>
        <v>0</v>
      </c>
      <c r="BV269" s="97"/>
      <c r="BW269" s="88"/>
      <c r="BX269" s="88"/>
      <c r="BY269" s="88"/>
      <c r="BZ269" s="88"/>
      <c r="CA269" s="88"/>
      <c r="CB269" s="96">
        <f>CC269+CD269+CE269</f>
        <v>0</v>
      </c>
      <c r="CC269" s="88"/>
      <c r="CD269" s="88"/>
      <c r="CE269" s="88"/>
      <c r="CF269" s="88">
        <f t="shared" si="1935"/>
        <v>0</v>
      </c>
      <c r="CG269" s="88">
        <f t="shared" si="1936"/>
        <v>0</v>
      </c>
      <c r="CH269" s="46" t="s">
        <v>225</v>
      </c>
      <c r="CI269" s="46" t="s">
        <v>225</v>
      </c>
      <c r="CJ269" s="99">
        <v>0</v>
      </c>
      <c r="CK269" s="99">
        <v>0</v>
      </c>
      <c r="CL269" s="99">
        <f>CJ269+CK269</f>
        <v>0</v>
      </c>
      <c r="CM269" s="96">
        <f>CN269+CU269</f>
        <v>0</v>
      </c>
      <c r="CN269" s="96">
        <f>CP269+CQ269+CR269+CS269+CT269</f>
        <v>0</v>
      </c>
      <c r="CO269" s="97"/>
      <c r="CP269" s="88"/>
      <c r="CQ269" s="88"/>
      <c r="CR269" s="88"/>
      <c r="CS269" s="88"/>
      <c r="CT269" s="88"/>
      <c r="CU269" s="96">
        <f>CV269+CW269+CX269</f>
        <v>0</v>
      </c>
      <c r="CV269" s="88"/>
      <c r="CW269" s="88"/>
      <c r="CX269" s="88"/>
      <c r="CY269" s="88">
        <f t="shared" si="1939"/>
        <v>0</v>
      </c>
      <c r="CZ269" s="88">
        <f t="shared" si="1940"/>
        <v>0</v>
      </c>
      <c r="DA269" s="46" t="s">
        <v>225</v>
      </c>
      <c r="DB269" s="46" t="s">
        <v>225</v>
      </c>
      <c r="DC269" s="99">
        <v>0</v>
      </c>
      <c r="DD269" s="99">
        <v>0</v>
      </c>
      <c r="DE269" s="99">
        <f>DC269+DD269</f>
        <v>0</v>
      </c>
      <c r="DF269" s="96">
        <f>DG269+DN269</f>
        <v>0</v>
      </c>
      <c r="DG269" s="96">
        <f>DI269+DJ269+DK269+DL269+DM269</f>
        <v>0</v>
      </c>
      <c r="DH269" s="97"/>
      <c r="DI269" s="88"/>
      <c r="DJ269" s="88"/>
      <c r="DK269" s="88"/>
      <c r="DL269" s="88"/>
      <c r="DM269" s="88"/>
      <c r="DN269" s="96">
        <f>DO269+DP269+DQ269</f>
        <v>0</v>
      </c>
      <c r="DO269" s="88"/>
      <c r="DP269" s="88"/>
      <c r="DQ269" s="88"/>
      <c r="DR269" s="88">
        <f t="shared" si="1943"/>
        <v>0</v>
      </c>
      <c r="DS269" s="88">
        <f t="shared" si="1944"/>
        <v>0</v>
      </c>
      <c r="DT269" s="46" t="s">
        <v>225</v>
      </c>
      <c r="DU269" s="46" t="s">
        <v>225</v>
      </c>
      <c r="DV269" s="99">
        <v>0</v>
      </c>
      <c r="DW269" s="99">
        <v>0</v>
      </c>
      <c r="DX269" s="99">
        <f>DV269+DW269</f>
        <v>0</v>
      </c>
    </row>
    <row r="270" spans="1:128" x14ac:dyDescent="0.25">
      <c r="A270" s="30"/>
      <c r="B270" s="31"/>
      <c r="C270" s="32"/>
      <c r="D270" s="33" t="s">
        <v>201</v>
      </c>
      <c r="E270" s="35"/>
      <c r="F270" s="35"/>
      <c r="G270" s="35"/>
      <c r="H270" s="34">
        <f t="shared" ref="H270:AB270" si="1947">SUBTOTAL(9,H268:H269)</f>
        <v>40000</v>
      </c>
      <c r="I270" s="34">
        <f t="shared" si="1947"/>
        <v>0</v>
      </c>
      <c r="J270" s="34">
        <f t="shared" si="1947"/>
        <v>0</v>
      </c>
      <c r="K270" s="34">
        <f t="shared" si="1947"/>
        <v>0</v>
      </c>
      <c r="L270" s="34">
        <f t="shared" si="1947"/>
        <v>0</v>
      </c>
      <c r="M270" s="34">
        <f t="shared" si="1947"/>
        <v>0</v>
      </c>
      <c r="N270" s="34">
        <f t="shared" si="1947"/>
        <v>0</v>
      </c>
      <c r="O270" s="34">
        <f t="shared" si="1947"/>
        <v>0</v>
      </c>
      <c r="P270" s="34">
        <f t="shared" si="1947"/>
        <v>40000</v>
      </c>
      <c r="Q270" s="34">
        <f t="shared" si="1947"/>
        <v>0</v>
      </c>
      <c r="R270" s="34">
        <f t="shared" si="1947"/>
        <v>40000</v>
      </c>
      <c r="S270" s="34">
        <f t="shared" si="1947"/>
        <v>0</v>
      </c>
      <c r="T270" s="34">
        <f t="shared" si="1947"/>
        <v>0</v>
      </c>
      <c r="U270" s="34">
        <f t="shared" si="1947"/>
        <v>-40000</v>
      </c>
      <c r="V270" s="34">
        <f t="shared" si="1947"/>
        <v>0</v>
      </c>
      <c r="W270" s="34">
        <f t="shared" si="1947"/>
        <v>-26000</v>
      </c>
      <c r="X270" s="34">
        <f t="shared" si="1947"/>
        <v>51896</v>
      </c>
      <c r="Y270" s="34">
        <f t="shared" si="1947"/>
        <v>34668</v>
      </c>
      <c r="Z270" s="48">
        <f t="shared" si="1947"/>
        <v>0</v>
      </c>
      <c r="AA270" s="48">
        <f t="shared" si="1947"/>
        <v>-0.12</v>
      </c>
      <c r="AB270" s="48">
        <f t="shared" si="1947"/>
        <v>-0.12</v>
      </c>
      <c r="AC270" s="48">
        <v>0</v>
      </c>
      <c r="AD270" s="48">
        <v>-0.08</v>
      </c>
      <c r="AE270" s="48">
        <f t="shared" ref="AE270:AX270" si="1948">SUBTOTAL(9,AE268:AE269)</f>
        <v>-0.08</v>
      </c>
      <c r="AF270" s="34">
        <f t="shared" si="1948"/>
        <v>40000</v>
      </c>
      <c r="AG270" s="34">
        <f t="shared" si="1948"/>
        <v>0</v>
      </c>
      <c r="AH270" s="34">
        <f t="shared" si="1948"/>
        <v>0</v>
      </c>
      <c r="AI270" s="34">
        <f t="shared" si="1948"/>
        <v>0</v>
      </c>
      <c r="AJ270" s="34">
        <f t="shared" si="1948"/>
        <v>0</v>
      </c>
      <c r="AK270" s="34">
        <f t="shared" si="1948"/>
        <v>0</v>
      </c>
      <c r="AL270" s="34">
        <f t="shared" si="1948"/>
        <v>0</v>
      </c>
      <c r="AM270" s="34">
        <f t="shared" si="1948"/>
        <v>0</v>
      </c>
      <c r="AN270" s="34">
        <f t="shared" si="1948"/>
        <v>40000</v>
      </c>
      <c r="AO270" s="34">
        <f t="shared" si="1948"/>
        <v>0</v>
      </c>
      <c r="AP270" s="34">
        <f t="shared" si="1948"/>
        <v>40000</v>
      </c>
      <c r="AQ270" s="34">
        <f t="shared" si="1948"/>
        <v>0</v>
      </c>
      <c r="AR270" s="34">
        <f t="shared" si="1948"/>
        <v>0</v>
      </c>
      <c r="AS270" s="34">
        <f t="shared" si="1948"/>
        <v>-14000</v>
      </c>
      <c r="AT270" s="34">
        <f t="shared" si="1948"/>
        <v>51896</v>
      </c>
      <c r="AU270" s="34">
        <f t="shared" si="1948"/>
        <v>34668</v>
      </c>
      <c r="AV270" s="48">
        <f t="shared" si="1948"/>
        <v>0</v>
      </c>
      <c r="AW270" s="48">
        <f t="shared" si="1948"/>
        <v>-0.04</v>
      </c>
      <c r="AX270" s="48">
        <f t="shared" si="1948"/>
        <v>-0.04</v>
      </c>
      <c r="AY270"/>
      <c r="AZ270"/>
      <c r="BA270" s="34">
        <f t="shared" ref="BA270:BS270" si="1949">SUBTOTAL(9,BA268:BA269)</f>
        <v>40000</v>
      </c>
      <c r="BB270" s="34">
        <f t="shared" si="1949"/>
        <v>0</v>
      </c>
      <c r="BC270" s="34">
        <f t="shared" si="1949"/>
        <v>0</v>
      </c>
      <c r="BD270" s="34">
        <f t="shared" si="1949"/>
        <v>0</v>
      </c>
      <c r="BE270" s="34">
        <f t="shared" si="1949"/>
        <v>0</v>
      </c>
      <c r="BF270" s="34">
        <f t="shared" si="1949"/>
        <v>0</v>
      </c>
      <c r="BG270" s="34">
        <f t="shared" si="1949"/>
        <v>0</v>
      </c>
      <c r="BH270" s="34">
        <f t="shared" si="1949"/>
        <v>0</v>
      </c>
      <c r="BI270" s="34">
        <f t="shared" si="1949"/>
        <v>40000</v>
      </c>
      <c r="BJ270" s="34">
        <f t="shared" si="1949"/>
        <v>0</v>
      </c>
      <c r="BK270" s="34">
        <f t="shared" si="1949"/>
        <v>40000</v>
      </c>
      <c r="BL270" s="34">
        <f t="shared" si="1949"/>
        <v>0</v>
      </c>
      <c r="BM270" s="34">
        <f t="shared" si="1949"/>
        <v>0</v>
      </c>
      <c r="BN270" s="34">
        <f t="shared" si="1949"/>
        <v>0</v>
      </c>
      <c r="BO270" s="34">
        <f t="shared" si="1949"/>
        <v>51896</v>
      </c>
      <c r="BP270" s="34">
        <f t="shared" si="1949"/>
        <v>34668</v>
      </c>
      <c r="BQ270" s="48">
        <f t="shared" si="1949"/>
        <v>0</v>
      </c>
      <c r="BR270" s="48">
        <f t="shared" si="1949"/>
        <v>0</v>
      </c>
      <c r="BS270" s="48">
        <f t="shared" si="1949"/>
        <v>0</v>
      </c>
      <c r="BT270" s="34">
        <f t="shared" ref="BT270:CL270" si="1950">SUBTOTAL(9,BT268:BT269)</f>
        <v>40000</v>
      </c>
      <c r="BU270" s="34">
        <f t="shared" si="1950"/>
        <v>0</v>
      </c>
      <c r="BV270" s="34">
        <f t="shared" si="1950"/>
        <v>0</v>
      </c>
      <c r="BW270" s="34">
        <f t="shared" si="1950"/>
        <v>0</v>
      </c>
      <c r="BX270" s="34">
        <f t="shared" si="1950"/>
        <v>0</v>
      </c>
      <c r="BY270" s="34">
        <f t="shared" si="1950"/>
        <v>0</v>
      </c>
      <c r="BZ270" s="34">
        <f t="shared" si="1950"/>
        <v>0</v>
      </c>
      <c r="CA270" s="34">
        <f t="shared" si="1950"/>
        <v>0</v>
      </c>
      <c r="CB270" s="34">
        <f t="shared" si="1950"/>
        <v>40000</v>
      </c>
      <c r="CC270" s="34">
        <f t="shared" si="1950"/>
        <v>0</v>
      </c>
      <c r="CD270" s="34">
        <f t="shared" si="1950"/>
        <v>40000</v>
      </c>
      <c r="CE270" s="34">
        <f t="shared" si="1950"/>
        <v>0</v>
      </c>
      <c r="CF270" s="34">
        <f t="shared" si="1950"/>
        <v>0</v>
      </c>
      <c r="CG270" s="34">
        <f t="shared" si="1950"/>
        <v>0</v>
      </c>
      <c r="CH270" s="34">
        <f t="shared" si="1950"/>
        <v>51896</v>
      </c>
      <c r="CI270" s="34">
        <f t="shared" si="1950"/>
        <v>34668</v>
      </c>
      <c r="CJ270" s="63">
        <f t="shared" si="1950"/>
        <v>0</v>
      </c>
      <c r="CK270" s="63">
        <f t="shared" si="1950"/>
        <v>0</v>
      </c>
      <c r="CL270" s="63">
        <f t="shared" si="1950"/>
        <v>0</v>
      </c>
      <c r="CM270" s="34">
        <f t="shared" ref="CM270:DE270" si="1951">SUBTOTAL(9,CM268:CM269)</f>
        <v>40000</v>
      </c>
      <c r="CN270" s="34">
        <f t="shared" si="1951"/>
        <v>0</v>
      </c>
      <c r="CO270" s="34">
        <f t="shared" si="1951"/>
        <v>0</v>
      </c>
      <c r="CP270" s="34">
        <f t="shared" si="1951"/>
        <v>0</v>
      </c>
      <c r="CQ270" s="34">
        <f t="shared" si="1951"/>
        <v>0</v>
      </c>
      <c r="CR270" s="34">
        <f t="shared" si="1951"/>
        <v>0</v>
      </c>
      <c r="CS270" s="34">
        <f t="shared" si="1951"/>
        <v>0</v>
      </c>
      <c r="CT270" s="34">
        <f t="shared" si="1951"/>
        <v>0</v>
      </c>
      <c r="CU270" s="34">
        <f t="shared" si="1951"/>
        <v>40000</v>
      </c>
      <c r="CV270" s="34">
        <f t="shared" si="1951"/>
        <v>0</v>
      </c>
      <c r="CW270" s="34">
        <f t="shared" si="1951"/>
        <v>40000</v>
      </c>
      <c r="CX270" s="34">
        <f t="shared" si="1951"/>
        <v>0</v>
      </c>
      <c r="CY270" s="34">
        <f t="shared" si="1951"/>
        <v>0</v>
      </c>
      <c r="CZ270" s="34">
        <f t="shared" si="1951"/>
        <v>0</v>
      </c>
      <c r="DA270" s="34">
        <f t="shared" si="1951"/>
        <v>51896</v>
      </c>
      <c r="DB270" s="34">
        <f t="shared" si="1951"/>
        <v>34668</v>
      </c>
      <c r="DC270" s="63">
        <f t="shared" si="1951"/>
        <v>0</v>
      </c>
      <c r="DD270" s="63">
        <f t="shared" si="1951"/>
        <v>0</v>
      </c>
      <c r="DE270" s="63">
        <f t="shared" si="1951"/>
        <v>0</v>
      </c>
      <c r="DF270" s="34">
        <f t="shared" ref="DF270:DX270" si="1952">SUBTOTAL(9,DF268:DF269)</f>
        <v>40000</v>
      </c>
      <c r="DG270" s="34">
        <f t="shared" si="1952"/>
        <v>0</v>
      </c>
      <c r="DH270" s="34">
        <f t="shared" si="1952"/>
        <v>0</v>
      </c>
      <c r="DI270" s="34">
        <f t="shared" si="1952"/>
        <v>0</v>
      </c>
      <c r="DJ270" s="34">
        <f t="shared" si="1952"/>
        <v>0</v>
      </c>
      <c r="DK270" s="34">
        <f t="shared" si="1952"/>
        <v>0</v>
      </c>
      <c r="DL270" s="34">
        <f t="shared" si="1952"/>
        <v>0</v>
      </c>
      <c r="DM270" s="34">
        <f t="shared" si="1952"/>
        <v>0</v>
      </c>
      <c r="DN270" s="34">
        <f t="shared" si="1952"/>
        <v>40000</v>
      </c>
      <c r="DO270" s="34">
        <f t="shared" si="1952"/>
        <v>0</v>
      </c>
      <c r="DP270" s="34">
        <f t="shared" si="1952"/>
        <v>40000</v>
      </c>
      <c r="DQ270" s="34">
        <f t="shared" si="1952"/>
        <v>0</v>
      </c>
      <c r="DR270" s="34">
        <f t="shared" si="1952"/>
        <v>0</v>
      </c>
      <c r="DS270" s="34">
        <f t="shared" si="1952"/>
        <v>0</v>
      </c>
      <c r="DT270" s="34">
        <f t="shared" si="1952"/>
        <v>51896</v>
      </c>
      <c r="DU270" s="34">
        <f t="shared" si="1952"/>
        <v>34668</v>
      </c>
      <c r="DV270" s="63">
        <f t="shared" si="1952"/>
        <v>0</v>
      </c>
      <c r="DW270" s="63">
        <f t="shared" si="1952"/>
        <v>0</v>
      </c>
      <c r="DX270" s="63">
        <f t="shared" si="1952"/>
        <v>0</v>
      </c>
    </row>
    <row r="271" spans="1:128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41">
        <f>I271+P271</f>
        <v>5000</v>
      </c>
      <c r="I271" s="41">
        <f>K271+L271+M271+N271+O271</f>
        <v>0</v>
      </c>
      <c r="J271" s="5"/>
      <c r="K271" s="9"/>
      <c r="L271" s="9"/>
      <c r="M271" s="9"/>
      <c r="N271" s="9"/>
      <c r="O271" s="9"/>
      <c r="P271" s="41">
        <f>Q271+R271+S271</f>
        <v>5000</v>
      </c>
      <c r="Q271" s="9"/>
      <c r="R271" s="9">
        <v>5000</v>
      </c>
      <c r="S271" s="9"/>
      <c r="T271" s="71">
        <f>(L271+M271+N271)*-1</f>
        <v>0</v>
      </c>
      <c r="U271" s="71">
        <f>(Q271+R271)*-1</f>
        <v>-5000</v>
      </c>
      <c r="V271" s="9">
        <f t="shared" ref="V271:W273" si="1953">ROUND(T271*0.65,0)</f>
        <v>0</v>
      </c>
      <c r="W271" s="9">
        <f t="shared" si="1953"/>
        <v>-3250</v>
      </c>
      <c r="X271" s="9">
        <v>51896</v>
      </c>
      <c r="Y271" s="9">
        <v>34668</v>
      </c>
      <c r="Z271" s="76">
        <f>IF(T271=0,0,ROUND((T271+L271)/X271/10,2))</f>
        <v>0</v>
      </c>
      <c r="AA271" s="76">
        <f>IF(U271=0,0,ROUND((U271+Q271)/Y271/10,2))</f>
        <v>-0.01</v>
      </c>
      <c r="AB271" s="76">
        <f>Z271+AA271</f>
        <v>-0.01</v>
      </c>
      <c r="AC271" s="47">
        <v>0</v>
      </c>
      <c r="AD271" s="47">
        <v>-0.01</v>
      </c>
      <c r="AE271" s="47">
        <f>AC271+AD271</f>
        <v>-0.01</v>
      </c>
      <c r="AF271" s="41">
        <f>AG271+AN271</f>
        <v>5000</v>
      </c>
      <c r="AG271" s="41">
        <f>AI271+AJ271+AK271+AL271+AM271</f>
        <v>0</v>
      </c>
      <c r="AH271" s="5"/>
      <c r="AI271" s="9"/>
      <c r="AJ271" s="9"/>
      <c r="AK271" s="9"/>
      <c r="AL271" s="9"/>
      <c r="AM271" s="9"/>
      <c r="AN271" s="41">
        <f>AO271+AP271+AQ271</f>
        <v>5000</v>
      </c>
      <c r="AO271" s="9"/>
      <c r="AP271" s="9">
        <v>5000</v>
      </c>
      <c r="AQ271" s="9"/>
      <c r="AR271" s="88">
        <f>((AL271+AK271+AJ271)-((V271)*-1))*-1</f>
        <v>0</v>
      </c>
      <c r="AS271" s="88">
        <f>((AO271+AP271)-((W271)*-1))*-1</f>
        <v>-1750</v>
      </c>
      <c r="AT271" s="9">
        <v>51896</v>
      </c>
      <c r="AU271" s="9">
        <v>34668</v>
      </c>
      <c r="AV271" s="93">
        <f t="shared" ref="AV271:AV272" si="1954">ROUND((AY271/AT271/10)+(AC271),2)*-1</f>
        <v>0</v>
      </c>
      <c r="AW271" s="93">
        <f t="shared" ref="AW271:AW272" si="1955">ROUND((AZ271/AU271/10)+AD271,2)*-1</f>
        <v>0</v>
      </c>
      <c r="AX271" s="93">
        <f>AV271+AW271</f>
        <v>0</v>
      </c>
      <c r="AY271" s="95">
        <f t="shared" ref="AY271:AY273" si="1956">AK271+AL271</f>
        <v>0</v>
      </c>
      <c r="AZ271" s="95">
        <f t="shared" ref="AZ271:AZ273" si="1957">AP271</f>
        <v>5000</v>
      </c>
      <c r="BA271" s="96">
        <f>BB271+BI271</f>
        <v>5000</v>
      </c>
      <c r="BB271" s="96">
        <f>BD271+BE271+BF271+BG271+BH271</f>
        <v>0</v>
      </c>
      <c r="BC271" s="97"/>
      <c r="BD271" s="88"/>
      <c r="BE271" s="88"/>
      <c r="BF271" s="88"/>
      <c r="BG271" s="88"/>
      <c r="BH271" s="88"/>
      <c r="BI271" s="96">
        <f>BJ271+BK271+BL271</f>
        <v>5000</v>
      </c>
      <c r="BJ271" s="88"/>
      <c r="BK271" s="88">
        <v>5000</v>
      </c>
      <c r="BL271" s="88"/>
      <c r="BM271" s="88">
        <f t="shared" ref="BM271:BM273" si="1958">(BE271+BF271+BG271)-(AJ271+AK271+AL271)</f>
        <v>0</v>
      </c>
      <c r="BN271" s="88">
        <f t="shared" ref="BN271:BN273" si="1959">(BJ271+BK271)-(AO271+AP271)</f>
        <v>0</v>
      </c>
      <c r="BO271" s="9">
        <v>51896</v>
      </c>
      <c r="BP271" s="9">
        <v>34668</v>
      </c>
      <c r="BQ271" s="93">
        <f t="shared" ref="BQ271:BQ272" si="1960">ROUND(((BF271+BG271)-(AK271+AL271))/BO271/10,2)*-1</f>
        <v>0</v>
      </c>
      <c r="BR271" s="93">
        <f t="shared" ref="BR271:BR272" si="1961">ROUND(((BK271-AP271)/BP271/10),2)*-1</f>
        <v>0</v>
      </c>
      <c r="BS271" s="93">
        <f>BQ271+BR271</f>
        <v>0</v>
      </c>
      <c r="BT271" s="96">
        <f>BU271+CB271</f>
        <v>5000</v>
      </c>
      <c r="BU271" s="96">
        <f>BW271+BX271+BY271+BZ271+CA271</f>
        <v>0</v>
      </c>
      <c r="BV271" s="97"/>
      <c r="BW271" s="88"/>
      <c r="BX271" s="88"/>
      <c r="BY271" s="88"/>
      <c r="BZ271" s="88"/>
      <c r="CA271" s="88"/>
      <c r="CB271" s="96">
        <f>CC271+CD271+CE271</f>
        <v>5000</v>
      </c>
      <c r="CC271" s="88"/>
      <c r="CD271" s="88">
        <v>5000</v>
      </c>
      <c r="CE271" s="88"/>
      <c r="CF271" s="88">
        <f t="shared" ref="CF271:CF273" si="1962">(BX271+BY271+BZ271)-(BE271+BF271+BG271)</f>
        <v>0</v>
      </c>
      <c r="CG271" s="88">
        <f t="shared" ref="CG271:CG273" si="1963">(CC271+CD271)-(BJ271+BK271)</f>
        <v>0</v>
      </c>
      <c r="CH271" s="9">
        <v>51896</v>
      </c>
      <c r="CI271" s="9">
        <v>34668</v>
      </c>
      <c r="CJ271" s="99">
        <f t="shared" ref="CJ271:CJ272" si="1964">ROUND(((BY271+BZ271)-(BF271+BG271))/CH271/10,2)*-1</f>
        <v>0</v>
      </c>
      <c r="CK271" s="99">
        <f t="shared" ref="CK271:CK272" si="1965">ROUND(((CD271-BK271)/CI271/10),2)*-1</f>
        <v>0</v>
      </c>
      <c r="CL271" s="99">
        <f>CJ271+CK271</f>
        <v>0</v>
      </c>
      <c r="CM271" s="96">
        <f>CN271+CU271</f>
        <v>5000</v>
      </c>
      <c r="CN271" s="96">
        <f>CP271+CQ271+CR271+CS271+CT271</f>
        <v>0</v>
      </c>
      <c r="CO271" s="97"/>
      <c r="CP271" s="88"/>
      <c r="CQ271" s="88"/>
      <c r="CR271" s="88"/>
      <c r="CS271" s="88"/>
      <c r="CT271" s="88"/>
      <c r="CU271" s="96">
        <f>CV271+CW271+CX271</f>
        <v>5000</v>
      </c>
      <c r="CV271" s="88"/>
      <c r="CW271" s="88">
        <v>5000</v>
      </c>
      <c r="CX271" s="88"/>
      <c r="CY271" s="88">
        <f t="shared" ref="CY271:CY273" si="1966">(CQ271+CR271+CS271)-(BX271+BY271+BZ271)</f>
        <v>0</v>
      </c>
      <c r="CZ271" s="88">
        <f t="shared" ref="CZ271:CZ273" si="1967">(CV271+CW271)-(CC271+CD271)</f>
        <v>0</v>
      </c>
      <c r="DA271" s="9">
        <v>51896</v>
      </c>
      <c r="DB271" s="9">
        <v>34668</v>
      </c>
      <c r="DC271" s="99">
        <f t="shared" ref="DC271:DC272" si="1968">ROUND(((CR271+CS271)-(BY271+BZ271))/DA271/10,2)*-1</f>
        <v>0</v>
      </c>
      <c r="DD271" s="99">
        <f t="shared" ref="DD271:DD272" si="1969">ROUND(((CW271-CD271)/DB271/10),2)*-1</f>
        <v>0</v>
      </c>
      <c r="DE271" s="99">
        <f>DC271+DD271</f>
        <v>0</v>
      </c>
      <c r="DF271" s="96">
        <f>DG271+DN271</f>
        <v>5000</v>
      </c>
      <c r="DG271" s="96">
        <f>DI271+DJ271+DK271+DL271+DM271</f>
        <v>0</v>
      </c>
      <c r="DH271" s="97"/>
      <c r="DI271" s="88"/>
      <c r="DJ271" s="88"/>
      <c r="DK271" s="88"/>
      <c r="DL271" s="88"/>
      <c r="DM271" s="88"/>
      <c r="DN271" s="96">
        <f>DO271+DP271+DQ271</f>
        <v>5000</v>
      </c>
      <c r="DO271" s="88"/>
      <c r="DP271" s="88">
        <v>5000</v>
      </c>
      <c r="DQ271" s="88"/>
      <c r="DR271" s="88">
        <f t="shared" ref="DR271:DR273" si="1970">(DJ271+DK271+DL271)-(CQ271+CR271+CS271)</f>
        <v>0</v>
      </c>
      <c r="DS271" s="88">
        <f t="shared" ref="DS271:DS273" si="1971">(DO271+DP271)-(CV271+CW271)</f>
        <v>0</v>
      </c>
      <c r="DT271" s="9">
        <v>51896</v>
      </c>
      <c r="DU271" s="9">
        <v>34668</v>
      </c>
      <c r="DV271" s="99">
        <f t="shared" ref="DV271:DV272" si="1972">ROUND(((DK271+DL271)-(CR271+CS271))/DT271/10,2)*-1</f>
        <v>0</v>
      </c>
      <c r="DW271" s="99">
        <f t="shared" ref="DW271:DW272" si="1973">ROUND(((DP271-CW271)/DU271/10),2)*-1</f>
        <v>0</v>
      </c>
      <c r="DX271" s="99">
        <f>DV271+DW271</f>
        <v>0</v>
      </c>
    </row>
    <row r="272" spans="1:128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41">
        <f>I272+P272</f>
        <v>0</v>
      </c>
      <c r="I272" s="41">
        <f>K272+L272+M272+N272+O272</f>
        <v>0</v>
      </c>
      <c r="J272" s="5"/>
      <c r="K272" s="9"/>
      <c r="L272" s="9"/>
      <c r="M272" s="9"/>
      <c r="N272" s="9"/>
      <c r="O272" s="9"/>
      <c r="P272" s="41">
        <f>Q272+R272+S272</f>
        <v>0</v>
      </c>
      <c r="Q272" s="9"/>
      <c r="R272" s="9"/>
      <c r="S272" s="9"/>
      <c r="T272" s="71">
        <f>(L272+M272+N272)*-1</f>
        <v>0</v>
      </c>
      <c r="U272" s="71">
        <f>(Q272+R272)*-1</f>
        <v>0</v>
      </c>
      <c r="V272" s="9">
        <f t="shared" si="1953"/>
        <v>0</v>
      </c>
      <c r="W272" s="9">
        <f t="shared" si="1953"/>
        <v>0</v>
      </c>
      <c r="X272" s="9">
        <v>51792</v>
      </c>
      <c r="Y272" s="9">
        <v>31320</v>
      </c>
      <c r="Z272" s="76">
        <f>IF(T272=0,0,ROUND((T272+L272)/X272/10,2))</f>
        <v>0</v>
      </c>
      <c r="AA272" s="76">
        <f>IF(U272=0,0,ROUND((U272+Q272)/Y272/10,2))</f>
        <v>0</v>
      </c>
      <c r="AB272" s="76">
        <f>Z272+AA272</f>
        <v>0</v>
      </c>
      <c r="AC272" s="47">
        <v>0</v>
      </c>
      <c r="AD272" s="47">
        <v>0</v>
      </c>
      <c r="AE272" s="47">
        <f>AC272+AD272</f>
        <v>0</v>
      </c>
      <c r="AF272" s="41">
        <f>AG272+AN272</f>
        <v>0</v>
      </c>
      <c r="AG272" s="41">
        <f>AI272+AJ272+AK272+AL272+AM272</f>
        <v>0</v>
      </c>
      <c r="AH272" s="5"/>
      <c r="AI272" s="9"/>
      <c r="AJ272" s="9"/>
      <c r="AK272" s="9"/>
      <c r="AL272" s="9"/>
      <c r="AM272" s="9"/>
      <c r="AN272" s="41">
        <f>AO272+AP272+AQ272</f>
        <v>0</v>
      </c>
      <c r="AO272" s="9"/>
      <c r="AP272" s="9"/>
      <c r="AQ272" s="9"/>
      <c r="AR272" s="88">
        <f>((AL272+AK272+AJ272)-((V272)*-1))*-1</f>
        <v>0</v>
      </c>
      <c r="AS272" s="88">
        <f>((AO272+AP272)-((W272)*-1))*-1</f>
        <v>0</v>
      </c>
      <c r="AT272" s="9">
        <v>51792</v>
      </c>
      <c r="AU272" s="9">
        <v>31320</v>
      </c>
      <c r="AV272" s="93">
        <f t="shared" si="1954"/>
        <v>0</v>
      </c>
      <c r="AW272" s="93">
        <f t="shared" si="1955"/>
        <v>0</v>
      </c>
      <c r="AX272" s="93">
        <f>AV272+AW272</f>
        <v>0</v>
      </c>
      <c r="AY272" s="95">
        <f t="shared" si="1956"/>
        <v>0</v>
      </c>
      <c r="AZ272" s="95">
        <f t="shared" si="1957"/>
        <v>0</v>
      </c>
      <c r="BA272" s="96">
        <f>BB272+BI272</f>
        <v>0</v>
      </c>
      <c r="BB272" s="96">
        <f>BD272+BE272+BF272+BG272+BH272</f>
        <v>0</v>
      </c>
      <c r="BC272" s="97"/>
      <c r="BD272" s="88"/>
      <c r="BE272" s="88"/>
      <c r="BF272" s="88"/>
      <c r="BG272" s="88"/>
      <c r="BH272" s="88"/>
      <c r="BI272" s="96">
        <f>BJ272+BK272+BL272</f>
        <v>0</v>
      </c>
      <c r="BJ272" s="88"/>
      <c r="BK272" s="88"/>
      <c r="BL272" s="88"/>
      <c r="BM272" s="88">
        <f t="shared" si="1958"/>
        <v>0</v>
      </c>
      <c r="BN272" s="88">
        <f t="shared" si="1959"/>
        <v>0</v>
      </c>
      <c r="BO272" s="9">
        <v>51792</v>
      </c>
      <c r="BP272" s="9">
        <v>31320</v>
      </c>
      <c r="BQ272" s="93">
        <f t="shared" si="1960"/>
        <v>0</v>
      </c>
      <c r="BR272" s="93">
        <f t="shared" si="1961"/>
        <v>0</v>
      </c>
      <c r="BS272" s="93">
        <f>BQ272+BR272</f>
        <v>0</v>
      </c>
      <c r="BT272" s="96">
        <f>BU272+CB272</f>
        <v>0</v>
      </c>
      <c r="BU272" s="96">
        <f>BW272+BX272+BY272+BZ272+CA272</f>
        <v>0</v>
      </c>
      <c r="BV272" s="97"/>
      <c r="BW272" s="88"/>
      <c r="BX272" s="88"/>
      <c r="BY272" s="88"/>
      <c r="BZ272" s="88"/>
      <c r="CA272" s="88"/>
      <c r="CB272" s="96">
        <f>CC272+CD272+CE272</f>
        <v>0</v>
      </c>
      <c r="CC272" s="88"/>
      <c r="CD272" s="88"/>
      <c r="CE272" s="88"/>
      <c r="CF272" s="88">
        <f t="shared" si="1962"/>
        <v>0</v>
      </c>
      <c r="CG272" s="88">
        <f t="shared" si="1963"/>
        <v>0</v>
      </c>
      <c r="CH272" s="9">
        <v>51792</v>
      </c>
      <c r="CI272" s="9">
        <v>31320</v>
      </c>
      <c r="CJ272" s="99">
        <f t="shared" si="1964"/>
        <v>0</v>
      </c>
      <c r="CK272" s="99">
        <f t="shared" si="1965"/>
        <v>0</v>
      </c>
      <c r="CL272" s="99">
        <f>CJ272+CK272</f>
        <v>0</v>
      </c>
      <c r="CM272" s="96">
        <f>CN272+CU272</f>
        <v>0</v>
      </c>
      <c r="CN272" s="96">
        <f>CP272+CQ272+CR272+CS272+CT272</f>
        <v>0</v>
      </c>
      <c r="CO272" s="97"/>
      <c r="CP272" s="88"/>
      <c r="CQ272" s="88"/>
      <c r="CR272" s="88"/>
      <c r="CS272" s="88"/>
      <c r="CT272" s="88"/>
      <c r="CU272" s="96">
        <f>CV272+CW272+CX272</f>
        <v>0</v>
      </c>
      <c r="CV272" s="88"/>
      <c r="CW272" s="88"/>
      <c r="CX272" s="88"/>
      <c r="CY272" s="88">
        <f t="shared" si="1966"/>
        <v>0</v>
      </c>
      <c r="CZ272" s="88">
        <f t="shared" si="1967"/>
        <v>0</v>
      </c>
      <c r="DA272" s="9">
        <v>51792</v>
      </c>
      <c r="DB272" s="9">
        <v>31320</v>
      </c>
      <c r="DC272" s="99">
        <f t="shared" si="1968"/>
        <v>0</v>
      </c>
      <c r="DD272" s="99">
        <f t="shared" si="1969"/>
        <v>0</v>
      </c>
      <c r="DE272" s="99">
        <f>DC272+DD272</f>
        <v>0</v>
      </c>
      <c r="DF272" s="96">
        <f>DG272+DN272</f>
        <v>0</v>
      </c>
      <c r="DG272" s="96">
        <f>DI272+DJ272+DK272+DL272+DM272</f>
        <v>0</v>
      </c>
      <c r="DH272" s="97"/>
      <c r="DI272" s="88"/>
      <c r="DJ272" s="88"/>
      <c r="DK272" s="88"/>
      <c r="DL272" s="88"/>
      <c r="DM272" s="88"/>
      <c r="DN272" s="96">
        <f>DO272+DP272+DQ272</f>
        <v>0</v>
      </c>
      <c r="DO272" s="88"/>
      <c r="DP272" s="88"/>
      <c r="DQ272" s="88"/>
      <c r="DR272" s="88">
        <f t="shared" si="1970"/>
        <v>0</v>
      </c>
      <c r="DS272" s="88">
        <f t="shared" si="1971"/>
        <v>0</v>
      </c>
      <c r="DT272" s="9">
        <v>51792</v>
      </c>
      <c r="DU272" s="9">
        <v>31320</v>
      </c>
      <c r="DV272" s="99">
        <f t="shared" si="1972"/>
        <v>0</v>
      </c>
      <c r="DW272" s="99">
        <f t="shared" si="1973"/>
        <v>0</v>
      </c>
      <c r="DX272" s="99">
        <f>DV272+DW272</f>
        <v>0</v>
      </c>
    </row>
    <row r="273" spans="1:128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41">
        <f>I273+P273</f>
        <v>0</v>
      </c>
      <c r="I273" s="41">
        <f>K273+L273+M273+N273+O273</f>
        <v>0</v>
      </c>
      <c r="J273" s="5"/>
      <c r="K273" s="9"/>
      <c r="L273" s="9"/>
      <c r="M273" s="9"/>
      <c r="N273" s="9"/>
      <c r="O273" s="9"/>
      <c r="P273" s="41">
        <f>Q273+R273+S273</f>
        <v>0</v>
      </c>
      <c r="Q273" s="9"/>
      <c r="R273" s="9"/>
      <c r="S273" s="9"/>
      <c r="T273" s="71">
        <f>(L273+M273+N273)*-1</f>
        <v>0</v>
      </c>
      <c r="U273" s="71">
        <f>(Q273+R273)*-1</f>
        <v>0</v>
      </c>
      <c r="V273" s="9">
        <f t="shared" si="1953"/>
        <v>0</v>
      </c>
      <c r="W273" s="9">
        <f t="shared" si="1953"/>
        <v>0</v>
      </c>
      <c r="X273" s="46" t="s">
        <v>225</v>
      </c>
      <c r="Y273" s="46" t="s">
        <v>225</v>
      </c>
      <c r="Z273" s="76">
        <f>IF(T273=0,0,ROUND((T273+L273)/X273/10,2))</f>
        <v>0</v>
      </c>
      <c r="AA273" s="76">
        <f>IF(U273=0,0,ROUND((U273+Q273)/Y273/10,2))</f>
        <v>0</v>
      </c>
      <c r="AB273" s="76">
        <f>Z273+AA273</f>
        <v>0</v>
      </c>
      <c r="AC273" s="47">
        <v>0</v>
      </c>
      <c r="AD273" s="47">
        <v>0</v>
      </c>
      <c r="AE273" s="47">
        <f>AC273+AD273</f>
        <v>0</v>
      </c>
      <c r="AF273" s="41">
        <f>AG273+AN273</f>
        <v>0</v>
      </c>
      <c r="AG273" s="41">
        <f>AI273+AJ273+AK273+AL273+AM273</f>
        <v>0</v>
      </c>
      <c r="AH273" s="5"/>
      <c r="AI273" s="9"/>
      <c r="AJ273" s="9"/>
      <c r="AK273" s="9"/>
      <c r="AL273" s="9"/>
      <c r="AM273" s="9"/>
      <c r="AN273" s="41">
        <f>AO273+AP273+AQ273</f>
        <v>0</v>
      </c>
      <c r="AO273" s="9"/>
      <c r="AP273" s="9"/>
      <c r="AQ273" s="9"/>
      <c r="AR273" s="88">
        <f>((AL273+AK273+AJ273)-((V273)*-1))*-1</f>
        <v>0</v>
      </c>
      <c r="AS273" s="88">
        <f>((AO273+AP273)-((W273)*-1))*-1</f>
        <v>0</v>
      </c>
      <c r="AT273" s="46" t="s">
        <v>225</v>
      </c>
      <c r="AU273" s="46" t="s">
        <v>225</v>
      </c>
      <c r="AV273" s="93">
        <v>0</v>
      </c>
      <c r="AW273" s="93">
        <v>0</v>
      </c>
      <c r="AX273" s="93">
        <f>AV273+AW273</f>
        <v>0</v>
      </c>
      <c r="AY273" s="95">
        <f t="shared" si="1956"/>
        <v>0</v>
      </c>
      <c r="AZ273" s="95">
        <f t="shared" si="1957"/>
        <v>0</v>
      </c>
      <c r="BA273" s="96">
        <f>BB273+BI273</f>
        <v>0</v>
      </c>
      <c r="BB273" s="96">
        <f>BD273+BE273+BF273+BG273+BH273</f>
        <v>0</v>
      </c>
      <c r="BC273" s="97"/>
      <c r="BD273" s="88"/>
      <c r="BE273" s="88"/>
      <c r="BF273" s="88"/>
      <c r="BG273" s="88"/>
      <c r="BH273" s="88"/>
      <c r="BI273" s="96">
        <f>BJ273+BK273+BL273</f>
        <v>0</v>
      </c>
      <c r="BJ273" s="88"/>
      <c r="BK273" s="88"/>
      <c r="BL273" s="88"/>
      <c r="BM273" s="88">
        <f t="shared" si="1958"/>
        <v>0</v>
      </c>
      <c r="BN273" s="88">
        <f t="shared" si="1959"/>
        <v>0</v>
      </c>
      <c r="BO273" s="46" t="s">
        <v>225</v>
      </c>
      <c r="BP273" s="46" t="s">
        <v>225</v>
      </c>
      <c r="BQ273" s="93">
        <v>0</v>
      </c>
      <c r="BR273" s="93">
        <v>0</v>
      </c>
      <c r="BS273" s="93">
        <f>BQ273+BR273</f>
        <v>0</v>
      </c>
      <c r="BT273" s="96">
        <f>BU273+CB273</f>
        <v>0</v>
      </c>
      <c r="BU273" s="96">
        <f>BW273+BX273+BY273+BZ273+CA273</f>
        <v>0</v>
      </c>
      <c r="BV273" s="97"/>
      <c r="BW273" s="88"/>
      <c r="BX273" s="88"/>
      <c r="BY273" s="88"/>
      <c r="BZ273" s="88"/>
      <c r="CA273" s="88"/>
      <c r="CB273" s="96">
        <f>CC273+CD273+CE273</f>
        <v>0</v>
      </c>
      <c r="CC273" s="88"/>
      <c r="CD273" s="88"/>
      <c r="CE273" s="88"/>
      <c r="CF273" s="88">
        <f t="shared" si="1962"/>
        <v>0</v>
      </c>
      <c r="CG273" s="88">
        <f t="shared" si="1963"/>
        <v>0</v>
      </c>
      <c r="CH273" s="46" t="s">
        <v>225</v>
      </c>
      <c r="CI273" s="46" t="s">
        <v>225</v>
      </c>
      <c r="CJ273" s="99">
        <v>0</v>
      </c>
      <c r="CK273" s="99">
        <v>0</v>
      </c>
      <c r="CL273" s="99">
        <f>CJ273+CK273</f>
        <v>0</v>
      </c>
      <c r="CM273" s="96">
        <f>CN273+CU273</f>
        <v>0</v>
      </c>
      <c r="CN273" s="96">
        <f>CP273+CQ273+CR273+CS273+CT273</f>
        <v>0</v>
      </c>
      <c r="CO273" s="97"/>
      <c r="CP273" s="88"/>
      <c r="CQ273" s="88"/>
      <c r="CR273" s="88"/>
      <c r="CS273" s="88"/>
      <c r="CT273" s="88"/>
      <c r="CU273" s="96">
        <f>CV273+CW273+CX273</f>
        <v>0</v>
      </c>
      <c r="CV273" s="88"/>
      <c r="CW273" s="88"/>
      <c r="CX273" s="88"/>
      <c r="CY273" s="88">
        <f t="shared" si="1966"/>
        <v>0</v>
      </c>
      <c r="CZ273" s="88">
        <f t="shared" si="1967"/>
        <v>0</v>
      </c>
      <c r="DA273" s="46" t="s">
        <v>225</v>
      </c>
      <c r="DB273" s="46" t="s">
        <v>225</v>
      </c>
      <c r="DC273" s="99">
        <v>0</v>
      </c>
      <c r="DD273" s="99">
        <v>0</v>
      </c>
      <c r="DE273" s="99">
        <f>DC273+DD273</f>
        <v>0</v>
      </c>
      <c r="DF273" s="96">
        <f>DG273+DN273</f>
        <v>0</v>
      </c>
      <c r="DG273" s="96">
        <f>DI273+DJ273+DK273+DL273+DM273</f>
        <v>0</v>
      </c>
      <c r="DH273" s="97"/>
      <c r="DI273" s="88"/>
      <c r="DJ273" s="88"/>
      <c r="DK273" s="88"/>
      <c r="DL273" s="88"/>
      <c r="DM273" s="88"/>
      <c r="DN273" s="96">
        <f>DO273+DP273+DQ273</f>
        <v>0</v>
      </c>
      <c r="DO273" s="88"/>
      <c r="DP273" s="88"/>
      <c r="DQ273" s="88"/>
      <c r="DR273" s="88">
        <f t="shared" si="1970"/>
        <v>0</v>
      </c>
      <c r="DS273" s="88">
        <f t="shared" si="1971"/>
        <v>0</v>
      </c>
      <c r="DT273" s="46" t="s">
        <v>225</v>
      </c>
      <c r="DU273" s="46" t="s">
        <v>225</v>
      </c>
      <c r="DV273" s="99">
        <v>0</v>
      </c>
      <c r="DW273" s="99">
        <v>0</v>
      </c>
      <c r="DX273" s="99">
        <f>DV273+DW273</f>
        <v>0</v>
      </c>
    </row>
    <row r="274" spans="1:128" x14ac:dyDescent="0.25">
      <c r="A274" s="30"/>
      <c r="B274" s="31"/>
      <c r="C274" s="32"/>
      <c r="D274" s="33" t="s">
        <v>202</v>
      </c>
      <c r="E274" s="35"/>
      <c r="F274" s="35"/>
      <c r="G274" s="35"/>
      <c r="H274" s="34">
        <f t="shared" ref="H274:AB274" si="1974">SUBTOTAL(9,H271:H273)</f>
        <v>5000</v>
      </c>
      <c r="I274" s="34">
        <f t="shared" si="1974"/>
        <v>0</v>
      </c>
      <c r="J274" s="34">
        <f t="shared" si="1974"/>
        <v>0</v>
      </c>
      <c r="K274" s="34">
        <f t="shared" si="1974"/>
        <v>0</v>
      </c>
      <c r="L274" s="34">
        <f t="shared" si="1974"/>
        <v>0</v>
      </c>
      <c r="M274" s="34">
        <f t="shared" si="1974"/>
        <v>0</v>
      </c>
      <c r="N274" s="34">
        <f t="shared" si="1974"/>
        <v>0</v>
      </c>
      <c r="O274" s="34">
        <f t="shared" si="1974"/>
        <v>0</v>
      </c>
      <c r="P274" s="34">
        <f t="shared" si="1974"/>
        <v>5000</v>
      </c>
      <c r="Q274" s="34">
        <f t="shared" si="1974"/>
        <v>0</v>
      </c>
      <c r="R274" s="34">
        <f t="shared" si="1974"/>
        <v>5000</v>
      </c>
      <c r="S274" s="34">
        <f t="shared" si="1974"/>
        <v>0</v>
      </c>
      <c r="T274" s="34">
        <f t="shared" si="1974"/>
        <v>0</v>
      </c>
      <c r="U274" s="34">
        <f t="shared" si="1974"/>
        <v>-5000</v>
      </c>
      <c r="V274" s="34">
        <f t="shared" si="1974"/>
        <v>0</v>
      </c>
      <c r="W274" s="34">
        <f t="shared" si="1974"/>
        <v>-3250</v>
      </c>
      <c r="X274" s="34">
        <f t="shared" si="1974"/>
        <v>103688</v>
      </c>
      <c r="Y274" s="34">
        <f t="shared" si="1974"/>
        <v>65988</v>
      </c>
      <c r="Z274" s="48">
        <f t="shared" si="1974"/>
        <v>0</v>
      </c>
      <c r="AA274" s="48">
        <f t="shared" si="1974"/>
        <v>-0.01</v>
      </c>
      <c r="AB274" s="48">
        <f t="shared" si="1974"/>
        <v>-0.01</v>
      </c>
      <c r="AC274" s="48">
        <v>0</v>
      </c>
      <c r="AD274" s="48">
        <v>-0.01</v>
      </c>
      <c r="AE274" s="48">
        <f t="shared" ref="AE274:AX274" si="1975">SUBTOTAL(9,AE271:AE273)</f>
        <v>-0.01</v>
      </c>
      <c r="AF274" s="34">
        <f t="shared" si="1975"/>
        <v>5000</v>
      </c>
      <c r="AG274" s="34">
        <f t="shared" si="1975"/>
        <v>0</v>
      </c>
      <c r="AH274" s="34">
        <f t="shared" si="1975"/>
        <v>0</v>
      </c>
      <c r="AI274" s="34">
        <f t="shared" si="1975"/>
        <v>0</v>
      </c>
      <c r="AJ274" s="34">
        <f t="shared" si="1975"/>
        <v>0</v>
      </c>
      <c r="AK274" s="34">
        <f t="shared" si="1975"/>
        <v>0</v>
      </c>
      <c r="AL274" s="34">
        <f t="shared" si="1975"/>
        <v>0</v>
      </c>
      <c r="AM274" s="34">
        <f t="shared" si="1975"/>
        <v>0</v>
      </c>
      <c r="AN274" s="34">
        <f t="shared" si="1975"/>
        <v>5000</v>
      </c>
      <c r="AO274" s="34">
        <f t="shared" si="1975"/>
        <v>0</v>
      </c>
      <c r="AP274" s="34">
        <f t="shared" si="1975"/>
        <v>5000</v>
      </c>
      <c r="AQ274" s="34">
        <f t="shared" si="1975"/>
        <v>0</v>
      </c>
      <c r="AR274" s="34">
        <f t="shared" si="1975"/>
        <v>0</v>
      </c>
      <c r="AS274" s="34">
        <f t="shared" si="1975"/>
        <v>-1750</v>
      </c>
      <c r="AT274" s="34">
        <f t="shared" si="1975"/>
        <v>103688</v>
      </c>
      <c r="AU274" s="34">
        <f t="shared" si="1975"/>
        <v>65988</v>
      </c>
      <c r="AV274" s="48">
        <f t="shared" si="1975"/>
        <v>0</v>
      </c>
      <c r="AW274" s="48">
        <f t="shared" si="1975"/>
        <v>0</v>
      </c>
      <c r="AX274" s="48">
        <f t="shared" si="1975"/>
        <v>0</v>
      </c>
      <c r="AY274"/>
      <c r="AZ274"/>
      <c r="BA274" s="34">
        <f t="shared" ref="BA274:BS274" si="1976">SUBTOTAL(9,BA271:BA273)</f>
        <v>5000</v>
      </c>
      <c r="BB274" s="34">
        <f t="shared" si="1976"/>
        <v>0</v>
      </c>
      <c r="BC274" s="34">
        <f t="shared" si="1976"/>
        <v>0</v>
      </c>
      <c r="BD274" s="34">
        <f t="shared" si="1976"/>
        <v>0</v>
      </c>
      <c r="BE274" s="34">
        <f t="shared" si="1976"/>
        <v>0</v>
      </c>
      <c r="BF274" s="34">
        <f t="shared" si="1976"/>
        <v>0</v>
      </c>
      <c r="BG274" s="34">
        <f t="shared" si="1976"/>
        <v>0</v>
      </c>
      <c r="BH274" s="34">
        <f t="shared" si="1976"/>
        <v>0</v>
      </c>
      <c r="BI274" s="34">
        <f t="shared" si="1976"/>
        <v>5000</v>
      </c>
      <c r="BJ274" s="34">
        <f t="shared" si="1976"/>
        <v>0</v>
      </c>
      <c r="BK274" s="34">
        <f t="shared" si="1976"/>
        <v>5000</v>
      </c>
      <c r="BL274" s="34">
        <f t="shared" si="1976"/>
        <v>0</v>
      </c>
      <c r="BM274" s="34">
        <f t="shared" si="1976"/>
        <v>0</v>
      </c>
      <c r="BN274" s="34">
        <f t="shared" si="1976"/>
        <v>0</v>
      </c>
      <c r="BO274" s="34">
        <f t="shared" si="1976"/>
        <v>103688</v>
      </c>
      <c r="BP274" s="34">
        <f t="shared" si="1976"/>
        <v>65988</v>
      </c>
      <c r="BQ274" s="48">
        <f t="shared" si="1976"/>
        <v>0</v>
      </c>
      <c r="BR274" s="48">
        <f t="shared" si="1976"/>
        <v>0</v>
      </c>
      <c r="BS274" s="48">
        <f t="shared" si="1976"/>
        <v>0</v>
      </c>
      <c r="BT274" s="34">
        <f t="shared" ref="BT274:CL274" si="1977">SUBTOTAL(9,BT271:BT273)</f>
        <v>5000</v>
      </c>
      <c r="BU274" s="34">
        <f t="shared" si="1977"/>
        <v>0</v>
      </c>
      <c r="BV274" s="34">
        <f t="shared" si="1977"/>
        <v>0</v>
      </c>
      <c r="BW274" s="34">
        <f t="shared" si="1977"/>
        <v>0</v>
      </c>
      <c r="BX274" s="34">
        <f t="shared" si="1977"/>
        <v>0</v>
      </c>
      <c r="BY274" s="34">
        <f t="shared" si="1977"/>
        <v>0</v>
      </c>
      <c r="BZ274" s="34">
        <f t="shared" si="1977"/>
        <v>0</v>
      </c>
      <c r="CA274" s="34">
        <f t="shared" si="1977"/>
        <v>0</v>
      </c>
      <c r="CB274" s="34">
        <f t="shared" si="1977"/>
        <v>5000</v>
      </c>
      <c r="CC274" s="34">
        <f t="shared" si="1977"/>
        <v>0</v>
      </c>
      <c r="CD274" s="34">
        <f t="shared" si="1977"/>
        <v>5000</v>
      </c>
      <c r="CE274" s="34">
        <f t="shared" si="1977"/>
        <v>0</v>
      </c>
      <c r="CF274" s="34">
        <f t="shared" si="1977"/>
        <v>0</v>
      </c>
      <c r="CG274" s="34">
        <f t="shared" si="1977"/>
        <v>0</v>
      </c>
      <c r="CH274" s="34">
        <f t="shared" si="1977"/>
        <v>103688</v>
      </c>
      <c r="CI274" s="34">
        <f t="shared" si="1977"/>
        <v>65988</v>
      </c>
      <c r="CJ274" s="63">
        <f t="shared" si="1977"/>
        <v>0</v>
      </c>
      <c r="CK274" s="63">
        <f t="shared" si="1977"/>
        <v>0</v>
      </c>
      <c r="CL274" s="63">
        <f t="shared" si="1977"/>
        <v>0</v>
      </c>
      <c r="CM274" s="34">
        <f t="shared" ref="CM274:DE274" si="1978">SUBTOTAL(9,CM271:CM273)</f>
        <v>5000</v>
      </c>
      <c r="CN274" s="34">
        <f t="shared" si="1978"/>
        <v>0</v>
      </c>
      <c r="CO274" s="34">
        <f t="shared" si="1978"/>
        <v>0</v>
      </c>
      <c r="CP274" s="34">
        <f t="shared" si="1978"/>
        <v>0</v>
      </c>
      <c r="CQ274" s="34">
        <f t="shared" si="1978"/>
        <v>0</v>
      </c>
      <c r="CR274" s="34">
        <f t="shared" si="1978"/>
        <v>0</v>
      </c>
      <c r="CS274" s="34">
        <f t="shared" si="1978"/>
        <v>0</v>
      </c>
      <c r="CT274" s="34">
        <f t="shared" si="1978"/>
        <v>0</v>
      </c>
      <c r="CU274" s="34">
        <f t="shared" si="1978"/>
        <v>5000</v>
      </c>
      <c r="CV274" s="34">
        <f t="shared" si="1978"/>
        <v>0</v>
      </c>
      <c r="CW274" s="34">
        <f t="shared" si="1978"/>
        <v>5000</v>
      </c>
      <c r="CX274" s="34">
        <f t="shared" si="1978"/>
        <v>0</v>
      </c>
      <c r="CY274" s="34">
        <f t="shared" si="1978"/>
        <v>0</v>
      </c>
      <c r="CZ274" s="34">
        <f t="shared" si="1978"/>
        <v>0</v>
      </c>
      <c r="DA274" s="34">
        <f t="shared" si="1978"/>
        <v>103688</v>
      </c>
      <c r="DB274" s="34">
        <f t="shared" si="1978"/>
        <v>65988</v>
      </c>
      <c r="DC274" s="63">
        <f t="shared" si="1978"/>
        <v>0</v>
      </c>
      <c r="DD274" s="63">
        <f t="shared" si="1978"/>
        <v>0</v>
      </c>
      <c r="DE274" s="63">
        <f t="shared" si="1978"/>
        <v>0</v>
      </c>
      <c r="DF274" s="34">
        <f t="shared" ref="DF274:DX274" si="1979">SUBTOTAL(9,DF271:DF273)</f>
        <v>5000</v>
      </c>
      <c r="DG274" s="34">
        <f t="shared" si="1979"/>
        <v>0</v>
      </c>
      <c r="DH274" s="34">
        <f t="shared" si="1979"/>
        <v>0</v>
      </c>
      <c r="DI274" s="34">
        <f t="shared" si="1979"/>
        <v>0</v>
      </c>
      <c r="DJ274" s="34">
        <f t="shared" si="1979"/>
        <v>0</v>
      </c>
      <c r="DK274" s="34">
        <f t="shared" si="1979"/>
        <v>0</v>
      </c>
      <c r="DL274" s="34">
        <f t="shared" si="1979"/>
        <v>0</v>
      </c>
      <c r="DM274" s="34">
        <f t="shared" si="1979"/>
        <v>0</v>
      </c>
      <c r="DN274" s="34">
        <f t="shared" si="1979"/>
        <v>5000</v>
      </c>
      <c r="DO274" s="34">
        <f t="shared" si="1979"/>
        <v>0</v>
      </c>
      <c r="DP274" s="34">
        <f t="shared" si="1979"/>
        <v>5000</v>
      </c>
      <c r="DQ274" s="34">
        <f t="shared" si="1979"/>
        <v>0</v>
      </c>
      <c r="DR274" s="34">
        <f t="shared" si="1979"/>
        <v>0</v>
      </c>
      <c r="DS274" s="34">
        <f t="shared" si="1979"/>
        <v>0</v>
      </c>
      <c r="DT274" s="34">
        <f t="shared" si="1979"/>
        <v>103688</v>
      </c>
      <c r="DU274" s="34">
        <f t="shared" si="1979"/>
        <v>65988</v>
      </c>
      <c r="DV274" s="63">
        <f t="shared" si="1979"/>
        <v>0</v>
      </c>
      <c r="DW274" s="63">
        <f t="shared" si="1979"/>
        <v>0</v>
      </c>
      <c r="DX274" s="63">
        <f t="shared" si="1979"/>
        <v>0</v>
      </c>
    </row>
    <row r="275" spans="1:128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41">
        <f>I275+P275</f>
        <v>0</v>
      </c>
      <c r="I275" s="41">
        <f>K275+L275+M275+N275+O275</f>
        <v>0</v>
      </c>
      <c r="J275" s="5"/>
      <c r="K275" s="9"/>
      <c r="L275" s="9"/>
      <c r="M275" s="9"/>
      <c r="N275" s="9"/>
      <c r="O275" s="9"/>
      <c r="P275" s="41">
        <f>Q275+R275+S275</f>
        <v>0</v>
      </c>
      <c r="Q275" s="9"/>
      <c r="R275" s="9"/>
      <c r="S275" s="9"/>
      <c r="T275" s="71">
        <f>(L275+M275+N275)*-1</f>
        <v>0</v>
      </c>
      <c r="U275" s="71">
        <f>(Q275+R275)*-1</f>
        <v>0</v>
      </c>
      <c r="V275" s="9">
        <f t="shared" ref="V275:W277" si="1980">ROUND(T275*0.65,0)</f>
        <v>0</v>
      </c>
      <c r="W275" s="9">
        <f t="shared" si="1980"/>
        <v>0</v>
      </c>
      <c r="X275" s="9">
        <v>51792</v>
      </c>
      <c r="Y275" s="9">
        <v>31320</v>
      </c>
      <c r="Z275" s="76">
        <f>IF(T275=0,0,ROUND((T275+L275)/X275/10,2))</f>
        <v>0</v>
      </c>
      <c r="AA275" s="76">
        <f>IF(U275=0,0,ROUND((U275+Q275)/Y275/10,2))</f>
        <v>0</v>
      </c>
      <c r="AB275" s="76">
        <f>Z275+AA275</f>
        <v>0</v>
      </c>
      <c r="AC275" s="47">
        <v>0</v>
      </c>
      <c r="AD275" s="47">
        <v>0</v>
      </c>
      <c r="AE275" s="47">
        <f>AC275+AD275</f>
        <v>0</v>
      </c>
      <c r="AF275" s="41">
        <f>AG275+AN275</f>
        <v>0</v>
      </c>
      <c r="AG275" s="41">
        <f>AI275+AJ275+AK275+AL275+AM275</f>
        <v>0</v>
      </c>
      <c r="AH275" s="5"/>
      <c r="AI275" s="9"/>
      <c r="AJ275" s="9"/>
      <c r="AK275" s="9"/>
      <c r="AL275" s="9"/>
      <c r="AM275" s="9"/>
      <c r="AN275" s="83">
        <f>AO275+AP275+AQ275</f>
        <v>0</v>
      </c>
      <c r="AO275" s="85"/>
      <c r="AP275" s="85"/>
      <c r="AQ275" s="9"/>
      <c r="AR275" s="88">
        <f>((AL275+AK275+AJ275)-((V275)*-1))*-1</f>
        <v>0</v>
      </c>
      <c r="AS275" s="88">
        <f>((AO275+AP275)-((W275)*-1))*-1</f>
        <v>0</v>
      </c>
      <c r="AT275" s="9">
        <v>51792</v>
      </c>
      <c r="AU275" s="9">
        <v>31320</v>
      </c>
      <c r="AV275" s="93">
        <f t="shared" ref="AV275:AV276" si="1981">ROUND((AY275/AT275/10)+(AC275),2)*-1</f>
        <v>0</v>
      </c>
      <c r="AW275" s="93">
        <f t="shared" ref="AW275:AW276" si="1982">ROUND((AZ275/AU275/10)+AD275,2)*-1</f>
        <v>0</v>
      </c>
      <c r="AX275" s="93">
        <f>AV275+AW275</f>
        <v>0</v>
      </c>
      <c r="AY275" s="95">
        <f t="shared" ref="AY275:AY277" si="1983">AK275+AL275</f>
        <v>0</v>
      </c>
      <c r="AZ275" s="95">
        <f t="shared" ref="AZ275:AZ277" si="1984">AP275</f>
        <v>0</v>
      </c>
      <c r="BA275" s="96">
        <f>BB275+BI275</f>
        <v>0</v>
      </c>
      <c r="BB275" s="96">
        <f>BD275+BE275+BF275+BG275+BH275</f>
        <v>0</v>
      </c>
      <c r="BC275" s="97"/>
      <c r="BD275" s="88"/>
      <c r="BE275" s="88"/>
      <c r="BF275" s="88"/>
      <c r="BG275" s="88"/>
      <c r="BH275" s="88"/>
      <c r="BI275" s="96">
        <f>BJ275+BK275+BL275</f>
        <v>0</v>
      </c>
      <c r="BJ275" s="88"/>
      <c r="BK275" s="88"/>
      <c r="BL275" s="88"/>
      <c r="BM275" s="88">
        <f t="shared" ref="BM275:BM277" si="1985">(BE275+BF275+BG275)-(AJ275+AK275+AL275)</f>
        <v>0</v>
      </c>
      <c r="BN275" s="88">
        <f t="shared" ref="BN275:BN277" si="1986">(BJ275+BK275)-(AO275+AP275)</f>
        <v>0</v>
      </c>
      <c r="BO275" s="9">
        <v>51792</v>
      </c>
      <c r="BP275" s="9">
        <v>31320</v>
      </c>
      <c r="BQ275" s="93">
        <f t="shared" ref="BQ275:BQ276" si="1987">ROUND(((BF275+BG275)-(AK275+AL275))/BO275/10,2)*-1</f>
        <v>0</v>
      </c>
      <c r="BR275" s="93">
        <f t="shared" ref="BR275:BR276" si="1988">ROUND(((BK275-AP275)/BP275/10),2)*-1</f>
        <v>0</v>
      </c>
      <c r="BS275" s="93">
        <f>BQ275+BR275</f>
        <v>0</v>
      </c>
      <c r="BT275" s="96">
        <f>BU275+CB275</f>
        <v>80000</v>
      </c>
      <c r="BU275" s="96">
        <f>BW275+BX275+BY275+BZ275+CA275</f>
        <v>80000</v>
      </c>
      <c r="BV275" s="84"/>
      <c r="BW275" s="85"/>
      <c r="BX275" s="85"/>
      <c r="BY275" s="85">
        <v>80000</v>
      </c>
      <c r="BZ275" s="85"/>
      <c r="CA275" s="85"/>
      <c r="CB275" s="83">
        <f>CC275+CD275+CE275</f>
        <v>0</v>
      </c>
      <c r="CC275" s="85"/>
      <c r="CD275" s="85"/>
      <c r="CE275" s="85"/>
      <c r="CF275" s="88">
        <f t="shared" ref="CF275:CF277" si="1989">(BX275+BY275+BZ275)-(BE275+BF275+BG275)</f>
        <v>80000</v>
      </c>
      <c r="CG275" s="88">
        <f t="shared" ref="CG275:CG277" si="1990">(CC275+CD275)-(BJ275+BK275)</f>
        <v>0</v>
      </c>
      <c r="CH275" s="9">
        <v>51792</v>
      </c>
      <c r="CI275" s="9">
        <v>31320</v>
      </c>
      <c r="CJ275" s="99">
        <f t="shared" ref="CJ275:CJ276" si="1991">ROUND(((BY275+BZ275)-(BF275+BG275))/CH275/10,2)*-1</f>
        <v>-0.15</v>
      </c>
      <c r="CK275" s="99">
        <f t="shared" ref="CK275:CK276" si="1992">ROUND(((CD275-BK275)/CI275/10),2)*-1</f>
        <v>0</v>
      </c>
      <c r="CL275" s="99">
        <f>CJ275+CK275</f>
        <v>-0.15</v>
      </c>
      <c r="CM275" s="96">
        <f>CN275+CU275</f>
        <v>80000</v>
      </c>
      <c r="CN275" s="96">
        <f>CP275+CQ275+CR275+CS275+CT275</f>
        <v>80000</v>
      </c>
      <c r="CO275" s="97"/>
      <c r="CP275" s="88"/>
      <c r="CQ275" s="88"/>
      <c r="CR275" s="88">
        <v>80000</v>
      </c>
      <c r="CS275" s="88"/>
      <c r="CT275" s="88"/>
      <c r="CU275" s="96">
        <f>CV275+CW275+CX275</f>
        <v>0</v>
      </c>
      <c r="CV275" s="88"/>
      <c r="CW275" s="88"/>
      <c r="CX275" s="88"/>
      <c r="CY275" s="88">
        <f t="shared" ref="CY275:CY277" si="1993">(CQ275+CR275+CS275)-(BX275+BY275+BZ275)</f>
        <v>0</v>
      </c>
      <c r="CZ275" s="88">
        <f t="shared" ref="CZ275:CZ277" si="1994">(CV275+CW275)-(CC275+CD275)</f>
        <v>0</v>
      </c>
      <c r="DA275" s="9">
        <v>51792</v>
      </c>
      <c r="DB275" s="9">
        <v>31320</v>
      </c>
      <c r="DC275" s="99">
        <f t="shared" ref="DC275:DC276" si="1995">ROUND(((CR275+CS275)-(BY275+BZ275))/DA275/10,2)*-1</f>
        <v>0</v>
      </c>
      <c r="DD275" s="99">
        <f t="shared" ref="DD275:DD276" si="1996">ROUND(((CW275-CD275)/DB275/10),2)*-1</f>
        <v>0</v>
      </c>
      <c r="DE275" s="99">
        <f>DC275+DD275</f>
        <v>0</v>
      </c>
      <c r="DF275" s="96">
        <f>DG275+DN275</f>
        <v>80000</v>
      </c>
      <c r="DG275" s="96">
        <f>DI275+DJ275+DK275+DL275+DM275</f>
        <v>80000</v>
      </c>
      <c r="DH275" s="97"/>
      <c r="DI275" s="88"/>
      <c r="DJ275" s="88"/>
      <c r="DK275" s="88">
        <v>80000</v>
      </c>
      <c r="DL275" s="88"/>
      <c r="DM275" s="88"/>
      <c r="DN275" s="96">
        <f>DO275+DP275+DQ275</f>
        <v>0</v>
      </c>
      <c r="DO275" s="88"/>
      <c r="DP275" s="88"/>
      <c r="DQ275" s="88"/>
      <c r="DR275" s="88">
        <f t="shared" ref="DR275:DR277" si="1997">(DJ275+DK275+DL275)-(CQ275+CR275+CS275)</f>
        <v>0</v>
      </c>
      <c r="DS275" s="88">
        <f t="shared" ref="DS275:DS277" si="1998">(DO275+DP275)-(CV275+CW275)</f>
        <v>0</v>
      </c>
      <c r="DT275" s="9">
        <v>51792</v>
      </c>
      <c r="DU275" s="9">
        <v>31320</v>
      </c>
      <c r="DV275" s="99">
        <f t="shared" ref="DV275:DV276" si="1999">ROUND(((DK275+DL275)-(CR275+CS275))/DT275/10,2)*-1</f>
        <v>0</v>
      </c>
      <c r="DW275" s="99">
        <f t="shared" ref="DW275:DW276" si="2000">ROUND(((DP275-CW275)/DU275/10),2)*-1</f>
        <v>0</v>
      </c>
      <c r="DX275" s="99">
        <f>DV275+DW275</f>
        <v>0</v>
      </c>
    </row>
    <row r="276" spans="1:128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41">
        <f>I276+P276</f>
        <v>0</v>
      </c>
      <c r="I276" s="41">
        <f>K276+L276+M276+N276+O276</f>
        <v>0</v>
      </c>
      <c r="J276" s="5"/>
      <c r="K276" s="9"/>
      <c r="L276" s="9"/>
      <c r="M276" s="9"/>
      <c r="N276" s="9"/>
      <c r="O276" s="9"/>
      <c r="P276" s="41">
        <f>Q276+R276+S276</f>
        <v>0</v>
      </c>
      <c r="Q276" s="9"/>
      <c r="R276" s="9"/>
      <c r="S276" s="9"/>
      <c r="T276" s="71">
        <f>(L276+M276+N276)*-1</f>
        <v>0</v>
      </c>
      <c r="U276" s="71">
        <f>(Q276+R276)*-1</f>
        <v>0</v>
      </c>
      <c r="V276" s="9">
        <f t="shared" si="1980"/>
        <v>0</v>
      </c>
      <c r="W276" s="9">
        <f t="shared" si="1980"/>
        <v>0</v>
      </c>
      <c r="X276" s="9">
        <v>51792</v>
      </c>
      <c r="Y276" s="9">
        <v>31320</v>
      </c>
      <c r="Z276" s="76">
        <f>IF(T276=0,0,ROUND((T276+L276)/X276/10,2))</f>
        <v>0</v>
      </c>
      <c r="AA276" s="76">
        <f>IF(U276=0,0,ROUND((U276+Q276)/Y276/10,2))</f>
        <v>0</v>
      </c>
      <c r="AB276" s="76">
        <f>Z276+AA276</f>
        <v>0</v>
      </c>
      <c r="AC276" s="47">
        <v>0</v>
      </c>
      <c r="AD276" s="47">
        <v>0</v>
      </c>
      <c r="AE276" s="47">
        <f>AC276+AD276</f>
        <v>0</v>
      </c>
      <c r="AF276" s="41">
        <f>AG276+AN276</f>
        <v>23514</v>
      </c>
      <c r="AG276" s="41">
        <f>AI276+AJ276+AK276+AL276+AM276</f>
        <v>0</v>
      </c>
      <c r="AH276" s="5"/>
      <c r="AI276" s="9"/>
      <c r="AJ276" s="9"/>
      <c r="AK276" s="9"/>
      <c r="AL276" s="9"/>
      <c r="AM276" s="9"/>
      <c r="AN276" s="83">
        <f>AO276+AP276+AQ276</f>
        <v>23514</v>
      </c>
      <c r="AO276" s="85"/>
      <c r="AP276" s="85">
        <v>23514</v>
      </c>
      <c r="AQ276" s="9"/>
      <c r="AR276" s="88">
        <f>((AL276+AK276+AJ276)-((V276)*-1))*-1</f>
        <v>0</v>
      </c>
      <c r="AS276" s="88">
        <f>((AO276+AP276)-((W276)*-1))*-1</f>
        <v>-23514</v>
      </c>
      <c r="AT276" s="9">
        <v>51792</v>
      </c>
      <c r="AU276" s="9">
        <v>31320</v>
      </c>
      <c r="AV276" s="93">
        <f t="shared" si="1981"/>
        <v>0</v>
      </c>
      <c r="AW276" s="93">
        <f t="shared" si="1982"/>
        <v>-0.08</v>
      </c>
      <c r="AX276" s="93">
        <f>AV276+AW276</f>
        <v>-0.08</v>
      </c>
      <c r="AY276" s="95">
        <f t="shared" si="1983"/>
        <v>0</v>
      </c>
      <c r="AZ276" s="95">
        <f t="shared" si="1984"/>
        <v>23514</v>
      </c>
      <c r="BA276" s="96">
        <f>BB276+BI276</f>
        <v>23514</v>
      </c>
      <c r="BB276" s="96">
        <f>BD276+BE276+BF276+BG276+BH276</f>
        <v>0</v>
      </c>
      <c r="BC276" s="97"/>
      <c r="BD276" s="88"/>
      <c r="BE276" s="88"/>
      <c r="BF276" s="88"/>
      <c r="BG276" s="88"/>
      <c r="BH276" s="88"/>
      <c r="BI276" s="96">
        <f>BJ276+BK276+BL276</f>
        <v>23514</v>
      </c>
      <c r="BJ276" s="88"/>
      <c r="BK276" s="88">
        <v>23514</v>
      </c>
      <c r="BL276" s="88"/>
      <c r="BM276" s="88">
        <f t="shared" si="1985"/>
        <v>0</v>
      </c>
      <c r="BN276" s="88">
        <f t="shared" si="1986"/>
        <v>0</v>
      </c>
      <c r="BO276" s="9">
        <v>51792</v>
      </c>
      <c r="BP276" s="9">
        <v>31320</v>
      </c>
      <c r="BQ276" s="93">
        <f t="shared" si="1987"/>
        <v>0</v>
      </c>
      <c r="BR276" s="93">
        <f t="shared" si="1988"/>
        <v>0</v>
      </c>
      <c r="BS276" s="93">
        <f>BQ276+BR276</f>
        <v>0</v>
      </c>
      <c r="BT276" s="96">
        <f>BU276+CB276</f>
        <v>23514</v>
      </c>
      <c r="BU276" s="96">
        <f>BW276+BX276+BY276+BZ276+CA276</f>
        <v>0</v>
      </c>
      <c r="BV276" s="84"/>
      <c r="BW276" s="85"/>
      <c r="BX276" s="85"/>
      <c r="BY276" s="85"/>
      <c r="BZ276" s="85"/>
      <c r="CA276" s="85"/>
      <c r="CB276" s="83">
        <f>CC276+CD276+CE276</f>
        <v>23514</v>
      </c>
      <c r="CC276" s="85"/>
      <c r="CD276" s="85">
        <v>23514</v>
      </c>
      <c r="CE276" s="85"/>
      <c r="CF276" s="88">
        <f t="shared" si="1989"/>
        <v>0</v>
      </c>
      <c r="CG276" s="88">
        <f t="shared" si="1990"/>
        <v>0</v>
      </c>
      <c r="CH276" s="9">
        <v>51792</v>
      </c>
      <c r="CI276" s="9">
        <v>31320</v>
      </c>
      <c r="CJ276" s="99">
        <f t="shared" si="1991"/>
        <v>0</v>
      </c>
      <c r="CK276" s="99">
        <f t="shared" si="1992"/>
        <v>0</v>
      </c>
      <c r="CL276" s="99">
        <f>CJ276+CK276</f>
        <v>0</v>
      </c>
      <c r="CM276" s="96">
        <f>CN276+CU276</f>
        <v>23514</v>
      </c>
      <c r="CN276" s="96">
        <f>CP276+CQ276+CR276+CS276+CT276</f>
        <v>0</v>
      </c>
      <c r="CO276" s="97"/>
      <c r="CP276" s="88"/>
      <c r="CQ276" s="88"/>
      <c r="CR276" s="88"/>
      <c r="CS276" s="88"/>
      <c r="CT276" s="88"/>
      <c r="CU276" s="96">
        <f>CV276+CW276+CX276</f>
        <v>23514</v>
      </c>
      <c r="CV276" s="88"/>
      <c r="CW276" s="88">
        <v>23514</v>
      </c>
      <c r="CX276" s="88"/>
      <c r="CY276" s="88">
        <f t="shared" si="1993"/>
        <v>0</v>
      </c>
      <c r="CZ276" s="88">
        <f t="shared" si="1994"/>
        <v>0</v>
      </c>
      <c r="DA276" s="9">
        <v>51792</v>
      </c>
      <c r="DB276" s="9">
        <v>31320</v>
      </c>
      <c r="DC276" s="99">
        <f t="shared" si="1995"/>
        <v>0</v>
      </c>
      <c r="DD276" s="99">
        <f t="shared" si="1996"/>
        <v>0</v>
      </c>
      <c r="DE276" s="99">
        <f>DC276+DD276</f>
        <v>0</v>
      </c>
      <c r="DF276" s="96">
        <f>DG276+DN276</f>
        <v>23514</v>
      </c>
      <c r="DG276" s="96">
        <f>DI276+DJ276+DK276+DL276+DM276</f>
        <v>0</v>
      </c>
      <c r="DH276" s="97"/>
      <c r="DI276" s="88"/>
      <c r="DJ276" s="88"/>
      <c r="DK276" s="88"/>
      <c r="DL276" s="88"/>
      <c r="DM276" s="88"/>
      <c r="DN276" s="96">
        <f>DO276+DP276+DQ276</f>
        <v>23514</v>
      </c>
      <c r="DO276" s="88"/>
      <c r="DP276" s="88">
        <v>23514</v>
      </c>
      <c r="DQ276" s="88"/>
      <c r="DR276" s="88">
        <f t="shared" si="1997"/>
        <v>0</v>
      </c>
      <c r="DS276" s="88">
        <f t="shared" si="1998"/>
        <v>0</v>
      </c>
      <c r="DT276" s="9">
        <v>51792</v>
      </c>
      <c r="DU276" s="9">
        <v>31320</v>
      </c>
      <c r="DV276" s="99">
        <f t="shared" si="1999"/>
        <v>0</v>
      </c>
      <c r="DW276" s="99">
        <f t="shared" si="2000"/>
        <v>0</v>
      </c>
      <c r="DX276" s="99">
        <f>DV276+DW276</f>
        <v>0</v>
      </c>
    </row>
    <row r="277" spans="1:128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41">
        <f>I277+P277</f>
        <v>0</v>
      </c>
      <c r="I277" s="41">
        <f>K277+L277+M277+N277+O277</f>
        <v>0</v>
      </c>
      <c r="J277" s="5"/>
      <c r="K277" s="9"/>
      <c r="L277" s="9"/>
      <c r="M277" s="9"/>
      <c r="N277" s="9"/>
      <c r="O277" s="9"/>
      <c r="P277" s="41">
        <f>Q277+R277+S277</f>
        <v>0</v>
      </c>
      <c r="Q277" s="9"/>
      <c r="R277" s="9"/>
      <c r="S277" s="9"/>
      <c r="T277" s="71">
        <f>(L277+M277+N277)*-1</f>
        <v>0</v>
      </c>
      <c r="U277" s="71">
        <f>(Q277+R277)*-1</f>
        <v>0</v>
      </c>
      <c r="V277" s="9">
        <f t="shared" si="1980"/>
        <v>0</v>
      </c>
      <c r="W277" s="9">
        <f t="shared" si="1980"/>
        <v>0</v>
      </c>
      <c r="X277" s="46" t="s">
        <v>225</v>
      </c>
      <c r="Y277" s="46" t="s">
        <v>225</v>
      </c>
      <c r="Z277" s="76">
        <f>IF(T277=0,0,ROUND((T277+L277)/X277/10,2))</f>
        <v>0</v>
      </c>
      <c r="AA277" s="76">
        <f>IF(U277=0,0,ROUND((U277+Q277)/Y277/10,2))</f>
        <v>0</v>
      </c>
      <c r="AB277" s="76">
        <f>Z277+AA277</f>
        <v>0</v>
      </c>
      <c r="AC277" s="47">
        <v>0</v>
      </c>
      <c r="AD277" s="47">
        <v>0</v>
      </c>
      <c r="AE277" s="47">
        <f>AC277+AD277</f>
        <v>0</v>
      </c>
      <c r="AF277" s="41">
        <f>AG277+AN277</f>
        <v>0</v>
      </c>
      <c r="AG277" s="41">
        <f>AI277+AJ277+AK277+AL277+AM277</f>
        <v>0</v>
      </c>
      <c r="AH277" s="5"/>
      <c r="AI277" s="9"/>
      <c r="AJ277" s="9"/>
      <c r="AK277" s="9"/>
      <c r="AL277" s="9"/>
      <c r="AM277" s="9"/>
      <c r="AN277" s="83">
        <f>AO277+AP277+AQ277</f>
        <v>0</v>
      </c>
      <c r="AO277" s="85"/>
      <c r="AP277" s="85"/>
      <c r="AQ277" s="9"/>
      <c r="AR277" s="88">
        <f>((AL277+AK277+AJ277)-((V277)*-1))*-1</f>
        <v>0</v>
      </c>
      <c r="AS277" s="88">
        <f>((AO277+AP277)-((W277)*-1))*-1</f>
        <v>0</v>
      </c>
      <c r="AT277" s="46" t="s">
        <v>225</v>
      </c>
      <c r="AU277" s="46" t="s">
        <v>225</v>
      </c>
      <c r="AV277" s="93">
        <v>0</v>
      </c>
      <c r="AW277" s="93">
        <v>0</v>
      </c>
      <c r="AX277" s="93">
        <f>AV277+AW277</f>
        <v>0</v>
      </c>
      <c r="AY277" s="95">
        <f t="shared" si="1983"/>
        <v>0</v>
      </c>
      <c r="AZ277" s="95">
        <f t="shared" si="1984"/>
        <v>0</v>
      </c>
      <c r="BA277" s="96">
        <f>BB277+BI277</f>
        <v>0</v>
      </c>
      <c r="BB277" s="96">
        <f>BD277+BE277+BF277+BG277+BH277</f>
        <v>0</v>
      </c>
      <c r="BC277" s="97"/>
      <c r="BD277" s="88"/>
      <c r="BE277" s="88"/>
      <c r="BF277" s="88"/>
      <c r="BG277" s="88"/>
      <c r="BH277" s="88"/>
      <c r="BI277" s="96">
        <f>BJ277+BK277+BL277</f>
        <v>0</v>
      </c>
      <c r="BJ277" s="88"/>
      <c r="BK277" s="88"/>
      <c r="BL277" s="88"/>
      <c r="BM277" s="88">
        <f t="shared" si="1985"/>
        <v>0</v>
      </c>
      <c r="BN277" s="88">
        <f t="shared" si="1986"/>
        <v>0</v>
      </c>
      <c r="BO277" s="46" t="s">
        <v>225</v>
      </c>
      <c r="BP277" s="46" t="s">
        <v>225</v>
      </c>
      <c r="BQ277" s="93">
        <v>0</v>
      </c>
      <c r="BR277" s="93">
        <v>0</v>
      </c>
      <c r="BS277" s="93">
        <f>BQ277+BR277</f>
        <v>0</v>
      </c>
      <c r="BT277" s="96">
        <f>BU277+CB277</f>
        <v>0</v>
      </c>
      <c r="BU277" s="96">
        <f>BW277+BX277+BY277+BZ277+CA277</f>
        <v>0</v>
      </c>
      <c r="BV277" s="84"/>
      <c r="BW277" s="85"/>
      <c r="BX277" s="85"/>
      <c r="BY277" s="85"/>
      <c r="BZ277" s="85"/>
      <c r="CA277" s="85"/>
      <c r="CB277" s="83">
        <f>CC277+CD277+CE277</f>
        <v>0</v>
      </c>
      <c r="CC277" s="85"/>
      <c r="CD277" s="85"/>
      <c r="CE277" s="85"/>
      <c r="CF277" s="88">
        <f t="shared" si="1989"/>
        <v>0</v>
      </c>
      <c r="CG277" s="88">
        <f t="shared" si="1990"/>
        <v>0</v>
      </c>
      <c r="CH277" s="46" t="s">
        <v>225</v>
      </c>
      <c r="CI277" s="46" t="s">
        <v>225</v>
      </c>
      <c r="CJ277" s="99">
        <v>0</v>
      </c>
      <c r="CK277" s="99">
        <v>0</v>
      </c>
      <c r="CL277" s="99">
        <f>CJ277+CK277</f>
        <v>0</v>
      </c>
      <c r="CM277" s="96">
        <f>CN277+CU277</f>
        <v>0</v>
      </c>
      <c r="CN277" s="96">
        <f>CP277+CQ277+CR277+CS277+CT277</f>
        <v>0</v>
      </c>
      <c r="CO277" s="97"/>
      <c r="CP277" s="88"/>
      <c r="CQ277" s="88"/>
      <c r="CR277" s="88"/>
      <c r="CS277" s="88"/>
      <c r="CT277" s="88"/>
      <c r="CU277" s="96">
        <f>CV277+CW277+CX277</f>
        <v>0</v>
      </c>
      <c r="CV277" s="88"/>
      <c r="CW277" s="88"/>
      <c r="CX277" s="88"/>
      <c r="CY277" s="88">
        <f t="shared" si="1993"/>
        <v>0</v>
      </c>
      <c r="CZ277" s="88">
        <f t="shared" si="1994"/>
        <v>0</v>
      </c>
      <c r="DA277" s="46" t="s">
        <v>225</v>
      </c>
      <c r="DB277" s="46" t="s">
        <v>225</v>
      </c>
      <c r="DC277" s="99">
        <v>0</v>
      </c>
      <c r="DD277" s="99">
        <v>0</v>
      </c>
      <c r="DE277" s="99">
        <f>DC277+DD277</f>
        <v>0</v>
      </c>
      <c r="DF277" s="96">
        <f>DG277+DN277</f>
        <v>0</v>
      </c>
      <c r="DG277" s="96">
        <f>DI277+DJ277+DK277+DL277+DM277</f>
        <v>0</v>
      </c>
      <c r="DH277" s="97"/>
      <c r="DI277" s="88"/>
      <c r="DJ277" s="88"/>
      <c r="DK277" s="88"/>
      <c r="DL277" s="88"/>
      <c r="DM277" s="88"/>
      <c r="DN277" s="96">
        <f>DO277+DP277+DQ277</f>
        <v>0</v>
      </c>
      <c r="DO277" s="88"/>
      <c r="DP277" s="88"/>
      <c r="DQ277" s="88"/>
      <c r="DR277" s="88">
        <f t="shared" si="1997"/>
        <v>0</v>
      </c>
      <c r="DS277" s="88">
        <f t="shared" si="1998"/>
        <v>0</v>
      </c>
      <c r="DT277" s="46" t="s">
        <v>225</v>
      </c>
      <c r="DU277" s="46" t="s">
        <v>225</v>
      </c>
      <c r="DV277" s="99">
        <v>0</v>
      </c>
      <c r="DW277" s="99">
        <v>0</v>
      </c>
      <c r="DX277" s="99">
        <f>DV277+DW277</f>
        <v>0</v>
      </c>
    </row>
    <row r="278" spans="1:128" x14ac:dyDescent="0.25">
      <c r="A278" s="30"/>
      <c r="B278" s="31"/>
      <c r="C278" s="32"/>
      <c r="D278" s="33" t="s">
        <v>203</v>
      </c>
      <c r="E278" s="35"/>
      <c r="F278" s="35"/>
      <c r="G278" s="35"/>
      <c r="H278" s="34">
        <f t="shared" ref="H278:AB278" si="2001">SUBTOTAL(9,H275:H277)</f>
        <v>0</v>
      </c>
      <c r="I278" s="34">
        <f t="shared" si="2001"/>
        <v>0</v>
      </c>
      <c r="J278" s="34">
        <f t="shared" si="2001"/>
        <v>0</v>
      </c>
      <c r="K278" s="34">
        <f t="shared" si="2001"/>
        <v>0</v>
      </c>
      <c r="L278" s="34">
        <f t="shared" si="2001"/>
        <v>0</v>
      </c>
      <c r="M278" s="34">
        <f t="shared" si="2001"/>
        <v>0</v>
      </c>
      <c r="N278" s="34">
        <f t="shared" si="2001"/>
        <v>0</v>
      </c>
      <c r="O278" s="34">
        <f t="shared" si="2001"/>
        <v>0</v>
      </c>
      <c r="P278" s="34">
        <f t="shared" si="2001"/>
        <v>0</v>
      </c>
      <c r="Q278" s="34">
        <f t="shared" si="2001"/>
        <v>0</v>
      </c>
      <c r="R278" s="34">
        <f t="shared" si="2001"/>
        <v>0</v>
      </c>
      <c r="S278" s="34">
        <f t="shared" si="2001"/>
        <v>0</v>
      </c>
      <c r="T278" s="34">
        <f t="shared" si="2001"/>
        <v>0</v>
      </c>
      <c r="U278" s="34">
        <f t="shared" si="2001"/>
        <v>0</v>
      </c>
      <c r="V278" s="34">
        <f t="shared" si="2001"/>
        <v>0</v>
      </c>
      <c r="W278" s="34">
        <f t="shared" si="2001"/>
        <v>0</v>
      </c>
      <c r="X278" s="34">
        <f t="shared" si="2001"/>
        <v>103584</v>
      </c>
      <c r="Y278" s="34">
        <f t="shared" si="2001"/>
        <v>62640</v>
      </c>
      <c r="Z278" s="48">
        <f t="shared" si="2001"/>
        <v>0</v>
      </c>
      <c r="AA278" s="48">
        <f t="shared" si="2001"/>
        <v>0</v>
      </c>
      <c r="AB278" s="48">
        <f t="shared" si="2001"/>
        <v>0</v>
      </c>
      <c r="AC278" s="48">
        <v>0</v>
      </c>
      <c r="AD278" s="48">
        <v>0</v>
      </c>
      <c r="AE278" s="48">
        <f t="shared" ref="AE278:AX278" si="2002">SUBTOTAL(9,AE275:AE277)</f>
        <v>0</v>
      </c>
      <c r="AF278" s="34">
        <f t="shared" si="2002"/>
        <v>23514</v>
      </c>
      <c r="AG278" s="34">
        <f t="shared" si="2002"/>
        <v>0</v>
      </c>
      <c r="AH278" s="34">
        <f t="shared" si="2002"/>
        <v>0</v>
      </c>
      <c r="AI278" s="34">
        <f t="shared" si="2002"/>
        <v>0</v>
      </c>
      <c r="AJ278" s="34">
        <f t="shared" si="2002"/>
        <v>0</v>
      </c>
      <c r="AK278" s="34">
        <f t="shared" si="2002"/>
        <v>0</v>
      </c>
      <c r="AL278" s="34">
        <f t="shared" si="2002"/>
        <v>0</v>
      </c>
      <c r="AM278" s="34">
        <f t="shared" si="2002"/>
        <v>0</v>
      </c>
      <c r="AN278" s="34">
        <f t="shared" si="2002"/>
        <v>23514</v>
      </c>
      <c r="AO278" s="34">
        <f t="shared" si="2002"/>
        <v>0</v>
      </c>
      <c r="AP278" s="34">
        <f t="shared" si="2002"/>
        <v>23514</v>
      </c>
      <c r="AQ278" s="34">
        <f t="shared" si="2002"/>
        <v>0</v>
      </c>
      <c r="AR278" s="34">
        <f t="shared" si="2002"/>
        <v>0</v>
      </c>
      <c r="AS278" s="34">
        <f t="shared" si="2002"/>
        <v>-23514</v>
      </c>
      <c r="AT278" s="34">
        <f t="shared" si="2002"/>
        <v>103584</v>
      </c>
      <c r="AU278" s="34">
        <f t="shared" si="2002"/>
        <v>62640</v>
      </c>
      <c r="AV278" s="48">
        <f t="shared" si="2002"/>
        <v>0</v>
      </c>
      <c r="AW278" s="48">
        <f t="shared" si="2002"/>
        <v>-0.08</v>
      </c>
      <c r="AX278" s="48">
        <f t="shared" si="2002"/>
        <v>-0.08</v>
      </c>
      <c r="AY278"/>
      <c r="AZ278"/>
      <c r="BA278" s="34">
        <f t="shared" ref="BA278:BS278" si="2003">SUBTOTAL(9,BA275:BA277)</f>
        <v>23514</v>
      </c>
      <c r="BB278" s="34">
        <f t="shared" si="2003"/>
        <v>0</v>
      </c>
      <c r="BC278" s="34">
        <f t="shared" si="2003"/>
        <v>0</v>
      </c>
      <c r="BD278" s="34">
        <f t="shared" si="2003"/>
        <v>0</v>
      </c>
      <c r="BE278" s="34">
        <f t="shared" si="2003"/>
        <v>0</v>
      </c>
      <c r="BF278" s="34">
        <f t="shared" si="2003"/>
        <v>0</v>
      </c>
      <c r="BG278" s="34">
        <f t="shared" si="2003"/>
        <v>0</v>
      </c>
      <c r="BH278" s="34">
        <f t="shared" si="2003"/>
        <v>0</v>
      </c>
      <c r="BI278" s="34">
        <f t="shared" si="2003"/>
        <v>23514</v>
      </c>
      <c r="BJ278" s="34">
        <f t="shared" si="2003"/>
        <v>0</v>
      </c>
      <c r="BK278" s="34">
        <f t="shared" si="2003"/>
        <v>23514</v>
      </c>
      <c r="BL278" s="34">
        <f t="shared" si="2003"/>
        <v>0</v>
      </c>
      <c r="BM278" s="34">
        <f t="shared" si="2003"/>
        <v>0</v>
      </c>
      <c r="BN278" s="34">
        <f t="shared" si="2003"/>
        <v>0</v>
      </c>
      <c r="BO278" s="34">
        <f t="shared" si="2003"/>
        <v>103584</v>
      </c>
      <c r="BP278" s="34">
        <f t="shared" si="2003"/>
        <v>62640</v>
      </c>
      <c r="BQ278" s="48">
        <f t="shared" si="2003"/>
        <v>0</v>
      </c>
      <c r="BR278" s="48">
        <f t="shared" si="2003"/>
        <v>0</v>
      </c>
      <c r="BS278" s="48">
        <f t="shared" si="2003"/>
        <v>0</v>
      </c>
      <c r="BT278" s="34">
        <f t="shared" ref="BT278:CL278" si="2004">SUBTOTAL(9,BT275:BT277)</f>
        <v>103514</v>
      </c>
      <c r="BU278" s="34">
        <f t="shared" si="2004"/>
        <v>80000</v>
      </c>
      <c r="BV278" s="34">
        <f t="shared" si="2004"/>
        <v>0</v>
      </c>
      <c r="BW278" s="34">
        <f t="shared" si="2004"/>
        <v>0</v>
      </c>
      <c r="BX278" s="34">
        <f t="shared" si="2004"/>
        <v>0</v>
      </c>
      <c r="BY278" s="34">
        <f t="shared" si="2004"/>
        <v>80000</v>
      </c>
      <c r="BZ278" s="34">
        <f t="shared" si="2004"/>
        <v>0</v>
      </c>
      <c r="CA278" s="34">
        <f t="shared" si="2004"/>
        <v>0</v>
      </c>
      <c r="CB278" s="34">
        <f t="shared" si="2004"/>
        <v>23514</v>
      </c>
      <c r="CC278" s="34">
        <f t="shared" si="2004"/>
        <v>0</v>
      </c>
      <c r="CD278" s="34">
        <f t="shared" si="2004"/>
        <v>23514</v>
      </c>
      <c r="CE278" s="34">
        <f t="shared" si="2004"/>
        <v>0</v>
      </c>
      <c r="CF278" s="34">
        <f t="shared" si="2004"/>
        <v>80000</v>
      </c>
      <c r="CG278" s="34">
        <f t="shared" si="2004"/>
        <v>0</v>
      </c>
      <c r="CH278" s="34">
        <f t="shared" si="2004"/>
        <v>103584</v>
      </c>
      <c r="CI278" s="34">
        <f t="shared" si="2004"/>
        <v>62640</v>
      </c>
      <c r="CJ278" s="63">
        <f t="shared" si="2004"/>
        <v>-0.15</v>
      </c>
      <c r="CK278" s="63">
        <f t="shared" si="2004"/>
        <v>0</v>
      </c>
      <c r="CL278" s="63">
        <f t="shared" si="2004"/>
        <v>-0.15</v>
      </c>
      <c r="CM278" s="34">
        <f t="shared" ref="CM278:DE278" si="2005">SUBTOTAL(9,CM275:CM277)</f>
        <v>103514</v>
      </c>
      <c r="CN278" s="34">
        <f t="shared" si="2005"/>
        <v>80000</v>
      </c>
      <c r="CO278" s="34">
        <f t="shared" si="2005"/>
        <v>0</v>
      </c>
      <c r="CP278" s="34">
        <f t="shared" si="2005"/>
        <v>0</v>
      </c>
      <c r="CQ278" s="34">
        <f t="shared" si="2005"/>
        <v>0</v>
      </c>
      <c r="CR278" s="34">
        <f t="shared" si="2005"/>
        <v>80000</v>
      </c>
      <c r="CS278" s="34">
        <f t="shared" si="2005"/>
        <v>0</v>
      </c>
      <c r="CT278" s="34">
        <f t="shared" si="2005"/>
        <v>0</v>
      </c>
      <c r="CU278" s="34">
        <f t="shared" si="2005"/>
        <v>23514</v>
      </c>
      <c r="CV278" s="34">
        <f t="shared" si="2005"/>
        <v>0</v>
      </c>
      <c r="CW278" s="34">
        <f t="shared" si="2005"/>
        <v>23514</v>
      </c>
      <c r="CX278" s="34">
        <f t="shared" si="2005"/>
        <v>0</v>
      </c>
      <c r="CY278" s="34">
        <f t="shared" si="2005"/>
        <v>0</v>
      </c>
      <c r="CZ278" s="34">
        <f t="shared" si="2005"/>
        <v>0</v>
      </c>
      <c r="DA278" s="34">
        <f t="shared" si="2005"/>
        <v>103584</v>
      </c>
      <c r="DB278" s="34">
        <f t="shared" si="2005"/>
        <v>62640</v>
      </c>
      <c r="DC278" s="63">
        <f t="shared" si="2005"/>
        <v>0</v>
      </c>
      <c r="DD278" s="63">
        <f t="shared" si="2005"/>
        <v>0</v>
      </c>
      <c r="DE278" s="63">
        <f t="shared" si="2005"/>
        <v>0</v>
      </c>
      <c r="DF278" s="34">
        <f t="shared" ref="DF278:DX278" si="2006">SUBTOTAL(9,DF275:DF277)</f>
        <v>103514</v>
      </c>
      <c r="DG278" s="34">
        <f t="shared" si="2006"/>
        <v>80000</v>
      </c>
      <c r="DH278" s="34">
        <f t="shared" si="2006"/>
        <v>0</v>
      </c>
      <c r="DI278" s="34">
        <f t="shared" si="2006"/>
        <v>0</v>
      </c>
      <c r="DJ278" s="34">
        <f t="shared" si="2006"/>
        <v>0</v>
      </c>
      <c r="DK278" s="34">
        <f t="shared" si="2006"/>
        <v>80000</v>
      </c>
      <c r="DL278" s="34">
        <f t="shared" si="2006"/>
        <v>0</v>
      </c>
      <c r="DM278" s="34">
        <f t="shared" si="2006"/>
        <v>0</v>
      </c>
      <c r="DN278" s="34">
        <f t="shared" si="2006"/>
        <v>23514</v>
      </c>
      <c r="DO278" s="34">
        <f t="shared" si="2006"/>
        <v>0</v>
      </c>
      <c r="DP278" s="34">
        <f t="shared" si="2006"/>
        <v>23514</v>
      </c>
      <c r="DQ278" s="34">
        <f t="shared" si="2006"/>
        <v>0</v>
      </c>
      <c r="DR278" s="34">
        <f t="shared" si="2006"/>
        <v>0</v>
      </c>
      <c r="DS278" s="34">
        <f t="shared" si="2006"/>
        <v>0</v>
      </c>
      <c r="DT278" s="34">
        <f t="shared" si="2006"/>
        <v>103584</v>
      </c>
      <c r="DU278" s="34">
        <f t="shared" si="2006"/>
        <v>62640</v>
      </c>
      <c r="DV278" s="63">
        <f t="shared" si="2006"/>
        <v>0</v>
      </c>
      <c r="DW278" s="63">
        <f t="shared" si="2006"/>
        <v>0</v>
      </c>
      <c r="DX278" s="63">
        <f t="shared" si="2006"/>
        <v>0</v>
      </c>
    </row>
    <row r="279" spans="1:128" x14ac:dyDescent="0.25">
      <c r="A279" s="30"/>
      <c r="B279" s="31"/>
      <c r="C279" s="32"/>
      <c r="D279" s="33" t="s">
        <v>97</v>
      </c>
      <c r="E279" s="35"/>
      <c r="F279" s="35"/>
      <c r="G279" s="35"/>
      <c r="H279" s="34">
        <f t="shared" ref="H279:W279" si="2007">SUBTOTAL(9,H7:H277)</f>
        <v>17160373</v>
      </c>
      <c r="I279" s="34">
        <f t="shared" si="2007"/>
        <v>8578380</v>
      </c>
      <c r="J279" s="34">
        <f t="shared" si="2007"/>
        <v>246.25</v>
      </c>
      <c r="K279" s="34">
        <f t="shared" si="2007"/>
        <v>5009210</v>
      </c>
      <c r="L279" s="34">
        <f t="shared" si="2007"/>
        <v>528000</v>
      </c>
      <c r="M279" s="34">
        <f t="shared" si="2007"/>
        <v>3041170</v>
      </c>
      <c r="N279" s="34">
        <f t="shared" si="2007"/>
        <v>0</v>
      </c>
      <c r="O279" s="34">
        <f t="shared" si="2007"/>
        <v>0</v>
      </c>
      <c r="P279" s="34">
        <f t="shared" si="2007"/>
        <v>8581993</v>
      </c>
      <c r="Q279" s="34">
        <f t="shared" si="2007"/>
        <v>685000</v>
      </c>
      <c r="R279" s="34">
        <f t="shared" si="2007"/>
        <v>7896993</v>
      </c>
      <c r="S279" s="34">
        <f t="shared" si="2007"/>
        <v>0</v>
      </c>
      <c r="T279" s="72">
        <f t="shared" si="2007"/>
        <v>-3569170</v>
      </c>
      <c r="U279" s="72">
        <f t="shared" si="2007"/>
        <v>-8581993</v>
      </c>
      <c r="V279" s="72">
        <f t="shared" si="2007"/>
        <v>-2319961</v>
      </c>
      <c r="W279" s="72">
        <f t="shared" si="2007"/>
        <v>-5578296</v>
      </c>
      <c r="X279" s="45" t="s">
        <v>225</v>
      </c>
      <c r="Y279" s="45" t="s">
        <v>225</v>
      </c>
      <c r="Z279" s="77">
        <f t="shared" ref="Z279:AS279" si="2008">SUBTOTAL(9,Z7:Z277)</f>
        <v>-5.7699999999999987</v>
      </c>
      <c r="AA279" s="77">
        <f t="shared" si="2008"/>
        <v>-29.98</v>
      </c>
      <c r="AB279" s="77">
        <f t="shared" si="2008"/>
        <v>-35.749999999999993</v>
      </c>
      <c r="AC279" s="48">
        <f t="shared" si="2008"/>
        <v>-8.8200000000000021</v>
      </c>
      <c r="AD279" s="48">
        <f t="shared" si="2008"/>
        <v>-42.199999999999989</v>
      </c>
      <c r="AE279" s="48">
        <f t="shared" si="2008"/>
        <v>-25.51</v>
      </c>
      <c r="AF279" s="34">
        <f t="shared" si="2008"/>
        <v>17418967</v>
      </c>
      <c r="AG279" s="34">
        <f t="shared" si="2008"/>
        <v>8705640</v>
      </c>
      <c r="AH279" s="34">
        <f t="shared" si="2008"/>
        <v>246.25</v>
      </c>
      <c r="AI279" s="34">
        <f t="shared" si="2008"/>
        <v>5009210</v>
      </c>
      <c r="AJ279" s="34">
        <f t="shared" si="2008"/>
        <v>558200</v>
      </c>
      <c r="AK279" s="34">
        <f t="shared" si="2008"/>
        <v>3131830</v>
      </c>
      <c r="AL279" s="34">
        <f t="shared" si="2008"/>
        <v>6400</v>
      </c>
      <c r="AM279" s="34">
        <f t="shared" si="2008"/>
        <v>0</v>
      </c>
      <c r="AN279" s="34">
        <f t="shared" si="2008"/>
        <v>8713327</v>
      </c>
      <c r="AO279" s="34">
        <f t="shared" si="2008"/>
        <v>808125</v>
      </c>
      <c r="AP279" s="34">
        <f t="shared" si="2008"/>
        <v>7905202</v>
      </c>
      <c r="AQ279" s="34">
        <f t="shared" si="2008"/>
        <v>0</v>
      </c>
      <c r="AR279" s="34">
        <f t="shared" si="2008"/>
        <v>-1376469</v>
      </c>
      <c r="AS279" s="34">
        <f t="shared" si="2008"/>
        <v>-3135031</v>
      </c>
      <c r="AT279" s="45" t="s">
        <v>225</v>
      </c>
      <c r="AU279" s="45" t="s">
        <v>225</v>
      </c>
      <c r="AV279" s="48">
        <f>SUBTOTAL(9,AV7:AV277)</f>
        <v>-1.5400000000000003</v>
      </c>
      <c r="AW279" s="48">
        <f>SUBTOTAL(9,AW7:AW277)</f>
        <v>-8.7499999999999964</v>
      </c>
      <c r="AX279" s="48">
        <f>SUBTOTAL(9,AX7:AX277)</f>
        <v>-10.289999999999997</v>
      </c>
      <c r="AY279"/>
      <c r="AZ279"/>
      <c r="BA279" s="34">
        <f t="shared" ref="BA279:BN279" si="2009">SUBTOTAL(9,BA7:BA277)</f>
        <v>17418967</v>
      </c>
      <c r="BB279" s="34">
        <f t="shared" si="2009"/>
        <v>8705640</v>
      </c>
      <c r="BC279" s="34">
        <f t="shared" si="2009"/>
        <v>246.25</v>
      </c>
      <c r="BD279" s="34">
        <f t="shared" si="2009"/>
        <v>5009210</v>
      </c>
      <c r="BE279" s="34">
        <f t="shared" si="2009"/>
        <v>558200</v>
      </c>
      <c r="BF279" s="34">
        <f t="shared" si="2009"/>
        <v>3131830</v>
      </c>
      <c r="BG279" s="34">
        <f t="shared" si="2009"/>
        <v>6400</v>
      </c>
      <c r="BH279" s="34">
        <f t="shared" si="2009"/>
        <v>0</v>
      </c>
      <c r="BI279" s="34">
        <f t="shared" si="2009"/>
        <v>8713327</v>
      </c>
      <c r="BJ279" s="34">
        <f t="shared" si="2009"/>
        <v>808125</v>
      </c>
      <c r="BK279" s="34">
        <f t="shared" si="2009"/>
        <v>7905202</v>
      </c>
      <c r="BL279" s="34">
        <f t="shared" si="2009"/>
        <v>0</v>
      </c>
      <c r="BM279" s="34">
        <f t="shared" si="2009"/>
        <v>0</v>
      </c>
      <c r="BN279" s="34">
        <f t="shared" si="2009"/>
        <v>0</v>
      </c>
      <c r="BO279" s="45" t="s">
        <v>225</v>
      </c>
      <c r="BP279" s="45" t="s">
        <v>225</v>
      </c>
      <c r="BQ279" s="48">
        <f>SUBTOTAL(9,BQ7:BQ277)</f>
        <v>0</v>
      </c>
      <c r="BR279" s="48">
        <f>SUBTOTAL(9,BR7:BR277)</f>
        <v>0</v>
      </c>
      <c r="BS279" s="48">
        <f>SUBTOTAL(9,BS7:BS277)</f>
        <v>0</v>
      </c>
      <c r="BT279" s="34">
        <f t="shared" ref="BT279:CG279" si="2010">SUBTOTAL(9,BT7:BT277)</f>
        <v>17119713</v>
      </c>
      <c r="BU279" s="34">
        <f t="shared" si="2010"/>
        <v>8629840</v>
      </c>
      <c r="BV279" s="34">
        <f t="shared" si="2010"/>
        <v>258.75</v>
      </c>
      <c r="BW279" s="34">
        <f t="shared" si="2010"/>
        <v>4487160</v>
      </c>
      <c r="BX279" s="34">
        <f t="shared" si="2010"/>
        <v>815300</v>
      </c>
      <c r="BY279" s="34">
        <f t="shared" si="2010"/>
        <v>2987917</v>
      </c>
      <c r="BZ279" s="34">
        <f t="shared" si="2010"/>
        <v>6400</v>
      </c>
      <c r="CA279" s="34">
        <f t="shared" si="2010"/>
        <v>333063</v>
      </c>
      <c r="CB279" s="34">
        <f t="shared" si="2010"/>
        <v>8489873</v>
      </c>
      <c r="CC279" s="34">
        <f t="shared" si="2010"/>
        <v>568125</v>
      </c>
      <c r="CD279" s="34">
        <f t="shared" si="2010"/>
        <v>7921748</v>
      </c>
      <c r="CE279" s="34">
        <f t="shared" si="2010"/>
        <v>0</v>
      </c>
      <c r="CF279" s="34">
        <f t="shared" si="2010"/>
        <v>-408863</v>
      </c>
      <c r="CG279" s="34">
        <f t="shared" si="2010"/>
        <v>-223454</v>
      </c>
      <c r="CH279" s="45" t="s">
        <v>225</v>
      </c>
      <c r="CI279" s="45" t="s">
        <v>225</v>
      </c>
      <c r="CJ279" s="63">
        <f>SUBTOTAL(9,CJ7:CJ277)</f>
        <v>0.28000000000000003</v>
      </c>
      <c r="CK279" s="63">
        <f>SUBTOTAL(9,CK7:CK277)</f>
        <v>8.9999999999999733E-2</v>
      </c>
      <c r="CL279" s="63">
        <f>SUBTOTAL(9,CL7:CL277)</f>
        <v>0.37000000000000022</v>
      </c>
      <c r="CM279" s="34">
        <f t="shared" ref="CM279:CZ279" si="2011">SUBTOTAL(9,CM7:CM277)</f>
        <v>17113793</v>
      </c>
      <c r="CN279" s="34">
        <f t="shared" si="2011"/>
        <v>8603600</v>
      </c>
      <c r="CO279" s="34">
        <f t="shared" si="2011"/>
        <v>258.75</v>
      </c>
      <c r="CP279" s="34">
        <f t="shared" si="2011"/>
        <v>4487160</v>
      </c>
      <c r="CQ279" s="34">
        <f t="shared" si="2011"/>
        <v>800300</v>
      </c>
      <c r="CR279" s="34">
        <f t="shared" si="2011"/>
        <v>2976677</v>
      </c>
      <c r="CS279" s="34">
        <f t="shared" si="2011"/>
        <v>6400</v>
      </c>
      <c r="CT279" s="34">
        <f t="shared" si="2011"/>
        <v>333063</v>
      </c>
      <c r="CU279" s="34">
        <f t="shared" si="2011"/>
        <v>8510193</v>
      </c>
      <c r="CV279" s="34">
        <f t="shared" si="2011"/>
        <v>583125</v>
      </c>
      <c r="CW279" s="34">
        <f t="shared" si="2011"/>
        <v>7927068</v>
      </c>
      <c r="CX279" s="34">
        <f t="shared" si="2011"/>
        <v>0</v>
      </c>
      <c r="CY279" s="34">
        <f t="shared" si="2011"/>
        <v>-26240</v>
      </c>
      <c r="CZ279" s="34">
        <f t="shared" si="2011"/>
        <v>20320</v>
      </c>
      <c r="DA279" s="45" t="s">
        <v>225</v>
      </c>
      <c r="DB279" s="45" t="s">
        <v>225</v>
      </c>
      <c r="DC279" s="63">
        <f>SUBTOTAL(9,DC7:DC277)</f>
        <v>2.0000000000000004E-2</v>
      </c>
      <c r="DD279" s="63">
        <f>SUBTOTAL(9,DD7:DD277)</f>
        <v>-1.9999999999999997E-2</v>
      </c>
      <c r="DE279" s="63">
        <f>SUBTOTAL(9,DE7:DE277)</f>
        <v>0</v>
      </c>
      <c r="DF279" s="34">
        <f t="shared" ref="DF279:DS279" si="2012">SUBTOTAL(9,DF7:DF277)</f>
        <v>17034438</v>
      </c>
      <c r="DG279" s="34">
        <f t="shared" si="2012"/>
        <v>8561660</v>
      </c>
      <c r="DH279" s="34">
        <f t="shared" si="2012"/>
        <v>258.75</v>
      </c>
      <c r="DI279" s="34">
        <f t="shared" si="2012"/>
        <v>4466540</v>
      </c>
      <c r="DJ279" s="34">
        <f t="shared" si="2012"/>
        <v>750300</v>
      </c>
      <c r="DK279" s="34">
        <f t="shared" si="2012"/>
        <v>3005357</v>
      </c>
      <c r="DL279" s="34">
        <f t="shared" si="2012"/>
        <v>6400</v>
      </c>
      <c r="DM279" s="34">
        <f t="shared" si="2012"/>
        <v>333063</v>
      </c>
      <c r="DN279" s="34">
        <f t="shared" si="2012"/>
        <v>8472778</v>
      </c>
      <c r="DO279" s="34">
        <f t="shared" si="2012"/>
        <v>627565</v>
      </c>
      <c r="DP279" s="34">
        <f t="shared" si="2012"/>
        <v>7845213</v>
      </c>
      <c r="DQ279" s="34">
        <f t="shared" si="2012"/>
        <v>0</v>
      </c>
      <c r="DR279" s="34">
        <f t="shared" si="2012"/>
        <v>-349820</v>
      </c>
      <c r="DS279" s="34">
        <f t="shared" si="2012"/>
        <v>-37415</v>
      </c>
      <c r="DT279" s="45" t="s">
        <v>225</v>
      </c>
      <c r="DU279" s="45" t="s">
        <v>225</v>
      </c>
      <c r="DV279" s="63">
        <f>SUBTOTAL(9,DV7:DV277)</f>
        <v>-0.05</v>
      </c>
      <c r="DW279" s="63">
        <f>SUBTOTAL(9,DW7:DW277)</f>
        <v>0.31000000000000005</v>
      </c>
      <c r="DX279" s="63">
        <f>SUBTOTAL(9,DX7:DX277)</f>
        <v>0.26</v>
      </c>
    </row>
    <row r="280" spans="1:128" x14ac:dyDescent="0.25">
      <c r="U280" s="43">
        <f>SUM(T279:U279)</f>
        <v>-12151163</v>
      </c>
      <c r="W280" s="43">
        <f>SUM(V279:W279)</f>
        <v>-7898257</v>
      </c>
      <c r="AS280" s="89">
        <f>SUM(AR279:AS279)</f>
        <v>-4511500</v>
      </c>
      <c r="AY280"/>
      <c r="AZ280"/>
      <c r="BN280" s="89">
        <f>SUM(BM279:BN279)</f>
        <v>0</v>
      </c>
      <c r="BT280" s="49"/>
      <c r="BZ280" s="43">
        <f>BW279+BX279+BY279+BZ279</f>
        <v>8296777</v>
      </c>
      <c r="CA280" s="43">
        <f>CA279</f>
        <v>333063</v>
      </c>
      <c r="CD280" s="43">
        <f>CC279+CD279</f>
        <v>8489873</v>
      </c>
      <c r="CE280" s="43">
        <f>CE279</f>
        <v>0</v>
      </c>
      <c r="CG280" s="89">
        <f>SUM(CF279:CG279)</f>
        <v>-632317</v>
      </c>
      <c r="CM280" s="49"/>
      <c r="CS280" s="43">
        <f>CP279+CQ279+CR279+CS279</f>
        <v>8270537</v>
      </c>
      <c r="CT280" s="43">
        <f>CT279</f>
        <v>333063</v>
      </c>
      <c r="CW280" s="43">
        <f>CV279+CW279</f>
        <v>8510193</v>
      </c>
      <c r="CX280" s="43">
        <f>CX279</f>
        <v>0</v>
      </c>
      <c r="CZ280" s="89">
        <f>SUM(CY279:CZ279)</f>
        <v>-5920</v>
      </c>
      <c r="DF280" s="49"/>
      <c r="DL280" s="43">
        <f>DI279+DJ279+DK279+DL279</f>
        <v>8228597</v>
      </c>
      <c r="DM280" s="43">
        <f>DM279</f>
        <v>333063</v>
      </c>
      <c r="DP280" s="43">
        <f>DO279+DP279</f>
        <v>8472778</v>
      </c>
      <c r="DQ280" s="43">
        <f>DQ279</f>
        <v>0</v>
      </c>
      <c r="DS280" s="89">
        <f>SUM(DR279:DS279)</f>
        <v>-387235</v>
      </c>
    </row>
    <row r="281" spans="1:128" x14ac:dyDescent="0.25">
      <c r="W281" s="43">
        <f>(-K279+W280)</f>
        <v>-12907467</v>
      </c>
      <c r="AY281"/>
      <c r="AZ281"/>
      <c r="CD281" s="43">
        <f>BZ280+CD280</f>
        <v>16786650</v>
      </c>
      <c r="CE281" s="43">
        <f>CA280+CE280</f>
        <v>333063</v>
      </c>
      <c r="CW281" s="43">
        <f>CS280+CW280</f>
        <v>16780730</v>
      </c>
      <c r="CX281" s="43">
        <f>CT280+CX280</f>
        <v>333063</v>
      </c>
      <c r="DP281" s="43">
        <f>DL280+DP280</f>
        <v>16701375</v>
      </c>
      <c r="DQ281" s="43">
        <f>DM280+DQ280</f>
        <v>333063</v>
      </c>
    </row>
    <row r="282" spans="1:128" x14ac:dyDescent="0.25">
      <c r="CE282" s="43">
        <f>SUM(CD281:CE281)</f>
        <v>17119713</v>
      </c>
      <c r="CX282" s="43">
        <f>SUM(CW281:CX281)</f>
        <v>17113793</v>
      </c>
      <c r="DQ282" s="43">
        <f>SUM(DP281:DQ281)</f>
        <v>17034438</v>
      </c>
    </row>
  </sheetData>
  <protectedRanges>
    <protectedRange sqref="CC15:CE16 CV15:CX16 DO15:DQ16" name="Oblast2"/>
    <protectedRange algorithmName="SHA-512" hashValue="aenN7nRyiIy4/twkesIUDZG44pKiaJ9GzcAxYC+RhIKbgXSfJ5lFxDAKYBdrlG0O7GD7QrAu3SfuqHfK+1/FgA==" saltValue="g+iNlVeuwJlr4ST4gXPEzg==" spinCount="100000" sqref="BX15:CA16 CQ15:CT16 DJ15:DM16" name="Oblast1"/>
    <protectedRange sqref="CC24:CE25 CV24:CX25 DO24:DQ25" name="Oblast2_1"/>
    <protectedRange algorithmName="SHA-512" hashValue="aenN7nRyiIy4/twkesIUDZG44pKiaJ9GzcAxYC+RhIKbgXSfJ5lFxDAKYBdrlG0O7GD7QrAu3SfuqHfK+1/FgA==" saltValue="g+iNlVeuwJlr4ST4gXPEzg==" spinCount="100000" sqref="BX24:CA25 CQ24:CT25 DJ24:DM25" name="Oblast1_1"/>
    <protectedRange sqref="CC35:CE36 CV35:CX36 DO35:DQ36" name="Oblast2_2"/>
    <protectedRange algorithmName="SHA-512" hashValue="aenN7nRyiIy4/twkesIUDZG44pKiaJ9GzcAxYC+RhIKbgXSfJ5lFxDAKYBdrlG0O7GD7QrAu3SfuqHfK+1/FgA==" saltValue="g+iNlVeuwJlr4ST4gXPEzg==" spinCount="100000" sqref="BX35:CA36 CQ35:CT36 DJ35:DM36" name="Oblast1_2"/>
    <protectedRange sqref="CC38:CE40 CV38:CX40 DO38:DQ40" name="Oblast2_3"/>
    <protectedRange algorithmName="SHA-512" hashValue="aenN7nRyiIy4/twkesIUDZG44pKiaJ9GzcAxYC+RhIKbgXSfJ5lFxDAKYBdrlG0O7GD7QrAu3SfuqHfK+1/FgA==" saltValue="g+iNlVeuwJlr4ST4gXPEzg==" spinCount="100000" sqref="BX38:CA40 CQ38:CT40 DJ38:DM40" name="Oblast1_3"/>
    <protectedRange sqref="CC52:CE53 CV52:CX53 DO52:DQ53" name="Oblast2_4"/>
    <protectedRange algorithmName="SHA-512" hashValue="aenN7nRyiIy4/twkesIUDZG44pKiaJ9GzcAxYC+RhIKbgXSfJ5lFxDAKYBdrlG0O7GD7QrAu3SfuqHfK+1/FgA==" saltValue="g+iNlVeuwJlr4ST4gXPEzg==" spinCount="100000" sqref="BX52:CA53 CQ52:CT53 DJ52:DM53" name="Oblast1_4"/>
    <protectedRange sqref="CC63:CE65 CV63:CX65 DO63:DQ65" name="Oblast2_5"/>
    <protectedRange algorithmName="SHA-512" hashValue="aenN7nRyiIy4/twkesIUDZG44pKiaJ9GzcAxYC+RhIKbgXSfJ5lFxDAKYBdrlG0O7GD7QrAu3SfuqHfK+1/FgA==" saltValue="g+iNlVeuwJlr4ST4gXPEzg==" spinCount="100000" sqref="BX63:CA65 CQ63:CT65 DJ63:DM65" name="Oblast1_5"/>
    <protectedRange algorithmName="SHA-512" hashValue="aenN7nRyiIy4/twkesIUDZG44pKiaJ9GzcAxYC+RhIKbgXSfJ5lFxDAKYBdrlG0O7GD7QrAu3SfuqHfK+1/FgA==" saltValue="g+iNlVeuwJlr4ST4gXPEzg==" spinCount="100000" sqref="BX75:CA78 CQ75:CT78 DJ75:DM78" name="Oblast1_2_1"/>
    <protectedRange sqref="CC75:CE78 CV75:CX78 DO75:DQ78" name="Oblast2_2_1"/>
    <protectedRange sqref="CC80:CE82 CV80:CX82 DO80:DQ82" name="Oblast2_6"/>
    <protectedRange algorithmName="SHA-512" hashValue="aenN7nRyiIy4/twkesIUDZG44pKiaJ9GzcAxYC+RhIKbgXSfJ5lFxDAKYBdrlG0O7GD7QrAu3SfuqHfK+1/FgA==" saltValue="g+iNlVeuwJlr4ST4gXPEzg==" spinCount="100000" sqref="BX80:CA82 CQ80:CT82 DJ80:DM82" name="Oblast1_6"/>
    <protectedRange sqref="CC84:CE87 CV84:CX87 DO84:DQ87" name="Oblast2_7"/>
    <protectedRange algorithmName="SHA-512" hashValue="aenN7nRyiIy4/twkesIUDZG44pKiaJ9GzcAxYC+RhIKbgXSfJ5lFxDAKYBdrlG0O7GD7QrAu3SfuqHfK+1/FgA==" saltValue="g+iNlVeuwJlr4ST4gXPEzg==" spinCount="100000" sqref="BX84:CA87 CQ84:CT87 DJ84:DM87" name="Oblast1_5_1"/>
    <protectedRange sqref="CC89:CE92 CV89:CX92 DO89:DQ92" name="Oblast2_8"/>
    <protectedRange algorithmName="SHA-512" hashValue="aenN7nRyiIy4/twkesIUDZG44pKiaJ9GzcAxYC+RhIKbgXSfJ5lFxDAKYBdrlG0O7GD7QrAu3SfuqHfK+1/FgA==" saltValue="g+iNlVeuwJlr4ST4gXPEzg==" spinCount="100000" sqref="BX89:CA92 CQ89:CT92 DJ89:DM92" name="Oblast1_7"/>
    <protectedRange sqref="CC103:CE106 CV103:CX106 DO103:DQ106" name="Oblast2_9"/>
    <protectedRange algorithmName="SHA-512" hashValue="aenN7nRyiIy4/twkesIUDZG44pKiaJ9GzcAxYC+RhIKbgXSfJ5lFxDAKYBdrlG0O7GD7QrAu3SfuqHfK+1/FgA==" saltValue="g+iNlVeuwJlr4ST4gXPEzg==" spinCount="100000" sqref="BX103:CA106 CQ103:CT106 DJ103:DM106" name="Oblast1_8"/>
    <protectedRange sqref="CC113:CE116 CV113:CX116 DO113:DQ116" name="Oblast2_10"/>
    <protectedRange algorithmName="SHA-512" hashValue="aenN7nRyiIy4/twkesIUDZG44pKiaJ9GzcAxYC+RhIKbgXSfJ5lFxDAKYBdrlG0O7GD7QrAu3SfuqHfK+1/FgA==" saltValue="g+iNlVeuwJlr4ST4gXPEzg==" spinCount="100000" sqref="BX113:CA116 CQ113:CT116 DJ113:DM116" name="Oblast1_9"/>
    <protectedRange algorithmName="SHA-512" hashValue="aenN7nRyiIy4/twkesIUDZG44pKiaJ9GzcAxYC+RhIKbgXSfJ5lFxDAKYBdrlG0O7GD7QrAu3SfuqHfK+1/FgA==" saltValue="g+iNlVeuwJlr4ST4gXPEzg==" spinCount="100000" sqref="BX118:CA121 CQ118:CT121 DJ118:DM121" name="Oblast1_1_1"/>
    <protectedRange sqref="CC118:CE121 CV118:CX121 DO118:DQ121" name="Oblast2_1_1"/>
    <protectedRange sqref="CC123:CE126 CV123:CX126 DO123:DQ126" name="Oblast2_11"/>
    <protectedRange algorithmName="SHA-512" hashValue="aenN7nRyiIy4/twkesIUDZG44pKiaJ9GzcAxYC+RhIKbgXSfJ5lFxDAKYBdrlG0O7GD7QrAu3SfuqHfK+1/FgA==" saltValue="g+iNlVeuwJlr4ST4gXPEzg==" spinCount="100000" sqref="BX123:CA126 CQ123:CT126 DJ123:DM126" name="Oblast1_10"/>
    <protectedRange sqref="CC128:CE129 CV128:CX129 DO128:DQ129" name="Oblast2_6_1"/>
    <protectedRange algorithmName="SHA-512" hashValue="aenN7nRyiIy4/twkesIUDZG44pKiaJ9GzcAxYC+RhIKbgXSfJ5lFxDAKYBdrlG0O7GD7QrAu3SfuqHfK+1/FgA==" saltValue="g+iNlVeuwJlr4ST4gXPEzg==" spinCount="100000" sqref="BX128:CA129 CQ128:CT129 DJ128:DM129" name="Oblast1_7_1"/>
    <protectedRange sqref="CC134:CE136 CV134:CX136 DO134:DQ136" name="Oblast2_12"/>
    <protectedRange algorithmName="SHA-512" hashValue="aenN7nRyiIy4/twkesIUDZG44pKiaJ9GzcAxYC+RhIKbgXSfJ5lFxDAKYBdrlG0O7GD7QrAu3SfuqHfK+1/FgA==" saltValue="g+iNlVeuwJlr4ST4gXPEzg==" spinCount="100000" sqref="BX134:CA136 CQ134:CT136 DJ134:DM136" name="Oblast1_11"/>
    <protectedRange sqref="CC138:CE139 CV138:CX139 DO138:DQ139" name="Oblast2_13"/>
    <protectedRange algorithmName="SHA-512" hashValue="aenN7nRyiIy4/twkesIUDZG44pKiaJ9GzcAxYC+RhIKbgXSfJ5lFxDAKYBdrlG0O7GD7QrAu3SfuqHfK+1/FgA==" saltValue="g+iNlVeuwJlr4ST4gXPEzg==" spinCount="100000" sqref="BX138:CA139 CQ138:CT139 DJ138:DM139" name="Oblast1_12"/>
    <protectedRange sqref="CC141:CE145 CV141:CX145 DO141:DQ145" name="Oblast2_14"/>
    <protectedRange algorithmName="SHA-512" hashValue="aenN7nRyiIy4/twkesIUDZG44pKiaJ9GzcAxYC+RhIKbgXSfJ5lFxDAKYBdrlG0O7GD7QrAu3SfuqHfK+1/FgA==" saltValue="g+iNlVeuwJlr4ST4gXPEzg==" spinCount="100000" sqref="BX141:CA145 CQ141:CT145 DJ141:DM145" name="Oblast1_13"/>
    <protectedRange algorithmName="SHA-512" hashValue="aenN7nRyiIy4/twkesIUDZG44pKiaJ9GzcAxYC+RhIKbgXSfJ5lFxDAKYBdrlG0O7GD7QrAu3SfuqHfK+1/FgA==" saltValue="g+iNlVeuwJlr4ST4gXPEzg==" spinCount="100000" sqref="BX147:CA151 CQ147:CT151 DJ147:DM151" name="Oblast1_4_1"/>
    <protectedRange sqref="CC147:CE151 CV147:CX151 DO147:DQ151" name="Oblast2_4_1"/>
    <protectedRange sqref="CC166:CE175 CV166:CX175 DO166:DQ175" name="Oblast2_7_1"/>
    <protectedRange algorithmName="SHA-512" hashValue="aenN7nRyiIy4/twkesIUDZG44pKiaJ9GzcAxYC+RhIKbgXSfJ5lFxDAKYBdrlG0O7GD7QrAu3SfuqHfK+1/FgA==" saltValue="g+iNlVeuwJlr4ST4gXPEzg==" spinCount="100000" sqref="BX166:CA175 CQ166:CT175 DJ166:DM175" name="Oblast1_8_1"/>
    <protectedRange sqref="CC235:CE237 CV235:CX237 DO235:DQ237" name="Oblast2_15"/>
    <protectedRange algorithmName="SHA-512" hashValue="aenN7nRyiIy4/twkesIUDZG44pKiaJ9GzcAxYC+RhIKbgXSfJ5lFxDAKYBdrlG0O7GD7QrAu3SfuqHfK+1/FgA==" saltValue="g+iNlVeuwJlr4ST4gXPEzg==" spinCount="100000" sqref="BX235:CA237 CQ235:CT237 DJ235:DM237" name="Oblast1_14"/>
    <protectedRange algorithmName="SHA-512" hashValue="aenN7nRyiIy4/twkesIUDZG44pKiaJ9GzcAxYC+RhIKbgXSfJ5lFxDAKYBdrlG0O7GD7QrAu3SfuqHfK+1/FgA==" saltValue="g+iNlVeuwJlr4ST4gXPEzg==" spinCount="100000" sqref="BX247:CA249 CQ247:CT249 DJ247:DM249" name="Oblast1_3_1"/>
    <protectedRange sqref="CC247:CE249 CV247:CX249 DO247:DQ249" name="Oblast2_3_1"/>
    <protectedRange sqref="CC255:CE256 CV255:CX256 DO255:DQ256" name="Oblast2_5_1"/>
    <protectedRange algorithmName="SHA-512" hashValue="aenN7nRyiIy4/twkesIUDZG44pKiaJ9GzcAxYC+RhIKbgXSfJ5lFxDAKYBdrlG0O7GD7QrAu3SfuqHfK+1/FgA==" saltValue="g+iNlVeuwJlr4ST4gXPEzg==" spinCount="100000" sqref="BX255:CA256 CQ255:CT256 DJ255:DM256" name="Oblast1_6_1"/>
    <protectedRange sqref="CC258:CE260 CV258:CX260 DO258:DQ260" name="Oblast2_8_1"/>
    <protectedRange algorithmName="SHA-512" hashValue="aenN7nRyiIy4/twkesIUDZG44pKiaJ9GzcAxYC+RhIKbgXSfJ5lFxDAKYBdrlG0O7GD7QrAu3SfuqHfK+1/FgA==" saltValue="g+iNlVeuwJlr4ST4gXPEzg==" spinCount="100000" sqref="BX258:CA260 CQ258:CT260 DJ258:DM260" name="Oblast1_9_1"/>
    <protectedRange sqref="CC275:CE277 CV275:CX277 DO275:DQ277" name="Oblast2_16"/>
    <protectedRange algorithmName="SHA-512" hashValue="aenN7nRyiIy4/twkesIUDZG44pKiaJ9GzcAxYC+RhIKbgXSfJ5lFxDAKYBdrlG0O7GD7QrAu3SfuqHfK+1/FgA==" saltValue="g+iNlVeuwJlr4ST4gXPEzg==" spinCount="100000" sqref="BX275:CA277 CQ275:CT277 DJ275:DM277" name="Oblast1_15"/>
  </protectedRanges>
  <autoFilter ref="A6:CL281" xr:uid="{29577CB2-153B-4B86-8427-0C061FCE4A92}"/>
  <mergeCells count="119">
    <mergeCell ref="DS4:DS5"/>
    <mergeCell ref="DT4:DU4"/>
    <mergeCell ref="DV4:DX4"/>
    <mergeCell ref="DF2:DX2"/>
    <mergeCell ref="DF3:DF5"/>
    <mergeCell ref="DG3:DG5"/>
    <mergeCell ref="DH3:DK3"/>
    <mergeCell ref="DL3:DL5"/>
    <mergeCell ref="DM3:DM5"/>
    <mergeCell ref="DN3:DN5"/>
    <mergeCell ref="DO3:DP3"/>
    <mergeCell ref="DQ3:DQ5"/>
    <mergeCell ref="DR3:DS3"/>
    <mergeCell ref="DT3:DX3"/>
    <mergeCell ref="DH4:DI4"/>
    <mergeCell ref="DJ4:DK4"/>
    <mergeCell ref="DO4:DO5"/>
    <mergeCell ref="DP4:DP5"/>
    <mergeCell ref="DR4:DR5"/>
    <mergeCell ref="BT2:CL2"/>
    <mergeCell ref="BT3:BT5"/>
    <mergeCell ref="BU3:BU5"/>
    <mergeCell ref="BV3:BY3"/>
    <mergeCell ref="BZ3:BZ5"/>
    <mergeCell ref="CA3:CA5"/>
    <mergeCell ref="CB3:CB5"/>
    <mergeCell ref="CC3:CD3"/>
    <mergeCell ref="CE3:CE5"/>
    <mergeCell ref="CF3:CG3"/>
    <mergeCell ref="CH3:CL3"/>
    <mergeCell ref="BV4:BW4"/>
    <mergeCell ref="BX4:BY4"/>
    <mergeCell ref="CF4:CF5"/>
    <mergeCell ref="BK4:BK5"/>
    <mergeCell ref="BM4:BM5"/>
    <mergeCell ref="BN4:BN5"/>
    <mergeCell ref="BO4:BP4"/>
    <mergeCell ref="BQ4:BS4"/>
    <mergeCell ref="BE4:BF4"/>
    <mergeCell ref="CG4:CG5"/>
    <mergeCell ref="CH4:CI4"/>
    <mergeCell ref="CJ4:CL4"/>
    <mergeCell ref="AO4:AO5"/>
    <mergeCell ref="AH4:AI4"/>
    <mergeCell ref="CC4:CC5"/>
    <mergeCell ref="AJ4:AK4"/>
    <mergeCell ref="CD4:CD5"/>
    <mergeCell ref="X3:AB3"/>
    <mergeCell ref="X4:Y4"/>
    <mergeCell ref="AF2:AX2"/>
    <mergeCell ref="AP4:AP5"/>
    <mergeCell ref="AR4:AR5"/>
    <mergeCell ref="AS4:AS5"/>
    <mergeCell ref="AF3:AF5"/>
    <mergeCell ref="AG3:AG5"/>
    <mergeCell ref="AH3:AK3"/>
    <mergeCell ref="AL3:AL5"/>
    <mergeCell ref="AM3:AM5"/>
    <mergeCell ref="AN3:AN5"/>
    <mergeCell ref="AO3:AP3"/>
    <mergeCell ref="AQ3:AQ5"/>
    <mergeCell ref="AR3:AS3"/>
    <mergeCell ref="AT3:AX3"/>
    <mergeCell ref="AT4:AU4"/>
    <mergeCell ref="AV4:AX4"/>
    <mergeCell ref="BJ4:BJ5"/>
    <mergeCell ref="S3:S5"/>
    <mergeCell ref="T3:U3"/>
    <mergeCell ref="T4:T5"/>
    <mergeCell ref="U4:U5"/>
    <mergeCell ref="V3:W3"/>
    <mergeCell ref="AC3:AE3"/>
    <mergeCell ref="Q4:Q5"/>
    <mergeCell ref="R4:R5"/>
    <mergeCell ref="AC4:AE4"/>
    <mergeCell ref="Z4:AB4"/>
    <mergeCell ref="H2:AE2"/>
    <mergeCell ref="V4:V5"/>
    <mergeCell ref="W4:W5"/>
    <mergeCell ref="L4:M4"/>
    <mergeCell ref="BA2:BS2"/>
    <mergeCell ref="BA3:BA5"/>
    <mergeCell ref="BB3:BB5"/>
    <mergeCell ref="BC3:BF3"/>
    <mergeCell ref="BG3:BG5"/>
    <mergeCell ref="BH3:BH5"/>
    <mergeCell ref="BI3:BI5"/>
    <mergeCell ref="BJ3:BK3"/>
    <mergeCell ref="BL3:BL5"/>
    <mergeCell ref="H3:H5"/>
    <mergeCell ref="I3:I5"/>
    <mergeCell ref="J3:M3"/>
    <mergeCell ref="N3:N5"/>
    <mergeCell ref="O3:O5"/>
    <mergeCell ref="BM3:BN3"/>
    <mergeCell ref="BO3:BS3"/>
    <mergeCell ref="BC4:BD4"/>
    <mergeCell ref="P3:P5"/>
    <mergeCell ref="J4:K4"/>
    <mergeCell ref="Q3:R3"/>
    <mergeCell ref="CZ4:CZ5"/>
    <mergeCell ref="DA4:DB4"/>
    <mergeCell ref="DC4:DE4"/>
    <mergeCell ref="CM2:DE2"/>
    <mergeCell ref="CM3:CM5"/>
    <mergeCell ref="CN3:CN5"/>
    <mergeCell ref="CO3:CR3"/>
    <mergeCell ref="CS3:CS5"/>
    <mergeCell ref="CT3:CT5"/>
    <mergeCell ref="CU3:CU5"/>
    <mergeCell ref="CV3:CW3"/>
    <mergeCell ref="CX3:CX5"/>
    <mergeCell ref="CY3:CZ3"/>
    <mergeCell ref="DA3:DE3"/>
    <mergeCell ref="CO4:CP4"/>
    <mergeCell ref="CQ4:CR4"/>
    <mergeCell ref="CV4:CV5"/>
    <mergeCell ref="CW4:CW5"/>
    <mergeCell ref="CY4:CY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7"/>
  <sheetViews>
    <sheetView showGridLines="0" zoomScaleNormal="100" workbookViewId="0">
      <selection activeCell="Q21" sqref="Q21"/>
    </sheetView>
  </sheetViews>
  <sheetFormatPr defaultRowHeight="20.100000000000001" customHeight="1" x14ac:dyDescent="0.2"/>
  <cols>
    <col min="1" max="1" width="3.28515625" style="78" customWidth="1"/>
    <col min="2" max="9" width="9.140625" style="78"/>
    <col min="10" max="10" width="11" style="78" customWidth="1"/>
    <col min="11" max="16" width="9.140625" style="78"/>
    <col min="17" max="17" width="18.140625" style="78" customWidth="1"/>
    <col min="18" max="16384" width="9.140625" style="78"/>
  </cols>
  <sheetData>
    <row r="1" spans="1:15" ht="12.75" x14ac:dyDescent="0.2"/>
    <row r="2" spans="1:15" ht="12.75" x14ac:dyDescent="0.2">
      <c r="A2" s="79" t="s">
        <v>270</v>
      </c>
    </row>
    <row r="3" spans="1:15" ht="12.75" x14ac:dyDescent="0.2"/>
    <row r="4" spans="1:15" ht="12.75" x14ac:dyDescent="0.2">
      <c r="A4" s="80" t="s">
        <v>236</v>
      </c>
    </row>
    <row r="5" spans="1:15" ht="12.75" x14ac:dyDescent="0.2"/>
    <row r="6" spans="1:15" ht="12.75" x14ac:dyDescent="0.2">
      <c r="A6" s="78" t="s">
        <v>262</v>
      </c>
    </row>
    <row r="7" spans="1:15" ht="12.75" x14ac:dyDescent="0.2">
      <c r="A7" s="78" t="s">
        <v>263</v>
      </c>
    </row>
    <row r="8" spans="1:15" ht="12.75" x14ac:dyDescent="0.2"/>
    <row r="9" spans="1:15" ht="12.75" x14ac:dyDescent="0.2">
      <c r="A9" s="78" t="s">
        <v>237</v>
      </c>
    </row>
    <row r="10" spans="1:15" ht="12.75" x14ac:dyDescent="0.2">
      <c r="A10" s="78" t="s">
        <v>238</v>
      </c>
      <c r="B10" s="78" t="s">
        <v>260</v>
      </c>
    </row>
    <row r="11" spans="1:15" ht="12.75" x14ac:dyDescent="0.2">
      <c r="A11" s="78" t="s">
        <v>246</v>
      </c>
      <c r="B11" s="78" t="s">
        <v>247</v>
      </c>
    </row>
    <row r="12" spans="1:15" ht="12.75" x14ac:dyDescent="0.2">
      <c r="A12" s="78" t="s">
        <v>248</v>
      </c>
      <c r="B12" s="78" t="s">
        <v>267</v>
      </c>
    </row>
    <row r="13" spans="1:15" ht="12.75" x14ac:dyDescent="0.2">
      <c r="A13" s="78" t="s">
        <v>249</v>
      </c>
      <c r="B13" s="78" t="s">
        <v>269</v>
      </c>
    </row>
    <row r="14" spans="1:15" ht="12.75" x14ac:dyDescent="0.2">
      <c r="A14" s="78" t="s">
        <v>261</v>
      </c>
      <c r="B14" s="78" t="s">
        <v>272</v>
      </c>
    </row>
    <row r="15" spans="1:15" ht="12.75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pans="1:15" ht="12.75" x14ac:dyDescent="0.2">
      <c r="B16" s="78" t="s">
        <v>271</v>
      </c>
    </row>
    <row r="17" spans="2:7" ht="12.75" x14ac:dyDescent="0.2">
      <c r="B17" s="78" t="s">
        <v>239</v>
      </c>
      <c r="C17" s="82"/>
      <c r="D17" s="82"/>
      <c r="E17" s="82"/>
      <c r="F17" s="82"/>
      <c r="G17" s="82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ÚPRAVA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2023-09-13T11:06:22Z</cp:lastPrinted>
  <dcterms:created xsi:type="dcterms:W3CDTF">2020-01-09T09:10:10Z</dcterms:created>
  <dcterms:modified xsi:type="dcterms:W3CDTF">2023-11-15T10:27:35Z</dcterms:modified>
</cp:coreProperties>
</file>